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3"/>
  </bookViews>
  <sheets>
    <sheet name="спец.по работе с семьей" sheetId="1" r:id="rId1"/>
    <sheet name="спец. по компл.реабил." sheetId="2" r:id="rId2"/>
    <sheet name="психолог" sheetId="3" r:id="rId3"/>
    <sheet name="психолог 2 кат." sheetId="4" r:id="rId4"/>
  </sheets>
  <definedNames>
    <definedName name="_xlnm.Print_Area" localSheetId="2">'психолог'!$A$1:$I$80</definedName>
    <definedName name="_xlnm.Print_Area" localSheetId="3">'психолог 2 кат.'!$A$1:$J$80</definedName>
  </definedNames>
  <calcPr fullCalcOnLoad="1"/>
</workbook>
</file>

<file path=xl/sharedStrings.xml><?xml version="1.0" encoding="utf-8"?>
<sst xmlns="http://schemas.openxmlformats.org/spreadsheetml/2006/main" count="672" uniqueCount="87">
  <si>
    <t>Наименование услуги</t>
  </si>
  <si>
    <t xml:space="preserve">СОЦИАЛЬНО-БЫТОВЫЕ УСЛУГИ </t>
  </si>
  <si>
    <t>СОЦИАЛЬНО-МЕДИЦИНСКИЕ УСЛУГИ</t>
  </si>
  <si>
    <t>СОЦИАЛЬНО-ПЕДАГОГИЧЕСКИЕ УСЛУГИ</t>
  </si>
  <si>
    <t>СОЦИАЛЬНО-ПРАВОВЫЕ УСЛУГИ</t>
  </si>
  <si>
    <t>СОЦИАЛЬНО-ПСИХОЛОГИЧЕСКИЕ УСЛУГИ</t>
  </si>
  <si>
    <t>Единица измерения</t>
  </si>
  <si>
    <t>№ услуги</t>
  </si>
  <si>
    <t>ИТОГО</t>
  </si>
  <si>
    <t>Среднее время (мин.)</t>
  </si>
  <si>
    <t>х</t>
  </si>
  <si>
    <t>Месячный фонд рабочего времени на оказание услуг (час.)</t>
  </si>
  <si>
    <t>Трудоемкость (мин.) в среднем на 1 услугу</t>
  </si>
  <si>
    <t>Тарифы (руб.)</t>
  </si>
  <si>
    <t>Сдельная расценка (руб.)</t>
  </si>
  <si>
    <t>Оплата труда в % от тарифа</t>
  </si>
  <si>
    <t>Трудоем-кость (усл.ед.)</t>
  </si>
  <si>
    <t>Трудоем-кость (мин.)</t>
  </si>
  <si>
    <t>Оплата за услугу 
(с начисле-ниями - 30,2%)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</si>
  <si>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</si>
  <si>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</si>
  <si>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</si>
  <si>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1 услуга</t>
  </si>
  <si>
    <t>Проведение оздоровительных мероприятий:</t>
  </si>
  <si>
    <t>оздоровительная гимнастика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</si>
  <si>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</si>
  <si>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Обучение инвалидов (детей-инвалидов) пользованию средствами ухода и техническими средствами реабилитации</t>
  </si>
  <si>
    <t>Предоставление транспорта</t>
  </si>
  <si>
    <t>Предоставление гигиенических услуг лицам, не способным по состоянию здоровья самостоятельно осуществлять за собой уход:</t>
  </si>
  <si>
    <t>раздевание и одевание</t>
  </si>
  <si>
    <t>подвижные игры</t>
  </si>
  <si>
    <t>адаптивная физкультура</t>
  </si>
  <si>
    <t>индивидуальная</t>
  </si>
  <si>
    <t>групповая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</si>
  <si>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 мероприятий, наблюдение за получателями социальных услуг для выявления отклонений в состоянии их здоровья)</t>
  </si>
  <si>
    <t>Социально-психологическое консультирование, в том числе по вопросам внутрисемейных отношений:</t>
  </si>
  <si>
    <t>индивидуальное консультирование</t>
  </si>
  <si>
    <t>групповое консультирование</t>
  </si>
  <si>
    <t>Проведение психологической диагностики и обследования личности:</t>
  </si>
  <si>
    <t>индивидуальная диагностика с использованием бланков</t>
  </si>
  <si>
    <t>групповая диагностика с использованием бланков</t>
  </si>
  <si>
    <t>индивидуальная диагностика с использованием компьютера</t>
  </si>
  <si>
    <t>групповая диагностика с использованием компьютера</t>
  </si>
  <si>
    <t>Психологическая коррекция:</t>
  </si>
  <si>
    <t>занятия в сенсорной комнате</t>
  </si>
  <si>
    <t>Социально-психологический патронаж</t>
  </si>
  <si>
    <t>Организация  помощи родителям или законным представителям детей-инвалидов, воспитываемых  дома, в обучении таких детей навыкам самообслуживания, общения и контроля, направленным на развитие личности</t>
  </si>
  <si>
    <t>индивидуальное коррекционное занятие</t>
  </si>
  <si>
    <t>групповое коррекционное занятие</t>
  </si>
  <si>
    <t>индивидуальная диагностика</t>
  </si>
  <si>
    <t>Организация и проведение анимационных мероприятий (экскурсий, посещения театров, выставок, концерты художественной самодеятельности, праздники, юбилее и другие культурные мероприятия), организация и проведение клубной и кружковой работы для формирования и развития интересов:</t>
  </si>
  <si>
    <t>организация и проведение клубной и кружковой работы</t>
  </si>
  <si>
    <t>Обучение родственников практическим навыкам общего ухода за  тяжелобольными получателями социальных услуг</t>
  </si>
  <si>
    <t>групповая диагностика</t>
  </si>
  <si>
    <t>организация экскурсий, посещения театров, выставок, концертов, праздников и прочее</t>
  </si>
  <si>
    <t>СОЦИАЛЬНО-ТРУДОВЫЕ УСЛУГИ</t>
  </si>
  <si>
    <t>индивидуальное занятие</t>
  </si>
  <si>
    <t>групповое занятие</t>
  </si>
  <si>
    <t>Оказание помощи в трудоустройстве</t>
  </si>
  <si>
    <t>Консультирование по социально-правовым вопросам:</t>
  </si>
  <si>
    <t>Содействие органнам опеки и попечительства в устройстве несовершеннолетних, нуждающихся в социальной реабилитации, на усыновление, под опеку, на попечение, в приемную семью или в учреждение социального обслуживания.</t>
  </si>
  <si>
    <t>Обучение навыкам самообслуживания, поведения в быту и общественных местах:</t>
  </si>
  <si>
    <t>Оказание помощи в обучении навыкам компьютерной грамотности:</t>
  </si>
  <si>
    <t>индивидуально занятие</t>
  </si>
  <si>
    <t>СРОЧНЫЕ СОЦИАЛЬНЫЕ УСЛУГИ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</si>
  <si>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</si>
  <si>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</si>
  <si>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</si>
  <si>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ИНЫЕ УСЛУГИ</t>
  </si>
  <si>
    <t xml:space="preserve">Принятия участия в выездных мероприятиях (межведомственные профилактические рейды, мероприятия в рамках гос.работ, благотворительные акции) </t>
  </si>
  <si>
    <t xml:space="preserve">Подготовка публикаций в СМИ;  разработка буклетов, раздаточного материала; разработка программ и т.п. </t>
  </si>
  <si>
    <t xml:space="preserve">                                                       Расчет сдельной расценки по должности психолог</t>
  </si>
  <si>
    <t>Содействие органам опеки и попечительства в устройстве несовершеннолетних, нуждающихся в социальной реабилитации, на усыновление, под опеку, на попечение, в приемную семью или в учреждение социального обслуживания.</t>
  </si>
  <si>
    <t xml:space="preserve">          Расчет сдельной расценки по должности психолог (при наличии второй квалификационной категории)</t>
  </si>
  <si>
    <t>Социально-педагогическая коррекция, включая диагностику и консультирование:</t>
  </si>
  <si>
    <t>Проведение мероприятий по использованию остаточных трудовых возможностей и организация обучения доступным профессиональным навыкам</t>
  </si>
  <si>
    <t>Организация помощи в получении образования и (или) профессии, в том числе инвалидам (детьми-инвалидами) в соответствии с их способностями:</t>
  </si>
  <si>
    <t>Оказание консультативной социально-педагогической помощи</t>
  </si>
  <si>
    <t>Оказание психологической (экстренной психологической) помощи, в том числе гражданам, осуществляющим уход на дому за тяжелобольными получателями социальных услуг</t>
  </si>
  <si>
    <t>Содействие в оказании материальной помощи</t>
  </si>
  <si>
    <t>Содействие в оформлении граждан на социальное обслуживание</t>
  </si>
  <si>
    <t>Стоимость 1 мин. (из расчета должностного оклада психолога - 7124,00 рублей (уменьшенного на повышающий коэффициент 1,21)</t>
  </si>
  <si>
    <t>Стоимость 1 мин. (из расчета должностного оклада психолога 7836 при наличии 2 квалификационой категории -  рублей (уменьшенного на повышающий коэффициент 1,21)</t>
  </si>
  <si>
    <t>Стоимость 1 мин. (из расчета должностного оклада специалиста по работе с семьей - 9590 рублей (уменьшенного на повышающий коэффициент 1,21)</t>
  </si>
  <si>
    <r>
      <t xml:space="preserve">                                                       Расчет сдельной расценки по должности </t>
    </r>
    <r>
      <rPr>
        <b/>
        <sz val="11"/>
        <rFont val="Times New Roman"/>
        <family val="1"/>
      </rPr>
      <t>специалист по комплексной реабилитации</t>
    </r>
  </si>
  <si>
    <t>Стоимость 1 мин. (из расчета должностного оклада специалиста по комплексной реабилитации - 10007  рублей (уменьшенного на повышающий коэффициент 1,21)</t>
  </si>
  <si>
    <r>
      <t xml:space="preserve">                                                       Расчет сдельной расценки по должности </t>
    </r>
    <r>
      <rPr>
        <b/>
        <sz val="11"/>
        <rFont val="Times New Roman"/>
        <family val="1"/>
      </rPr>
      <t xml:space="preserve">специалист по работе с семьей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</si>
</sst>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_ ;[Red]\-#,##0\ "/>
    <numFmt numFmtId="181" formatCode="#,##0.0&quot;р.&quot;;[Red]\-#,##0.0&quot;р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9" fontId="4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179" fontId="4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view="pageBreakPreview" zoomScaleNormal="140" zoomScaleSheetLayoutView="100" zoomScalePageLayoutView="0" workbookViewId="0" topLeftCell="A22">
      <selection activeCell="A2" sqref="A2"/>
    </sheetView>
  </sheetViews>
  <sheetFormatPr defaultColWidth="9.00390625" defaultRowHeight="12.75"/>
  <cols>
    <col min="1" max="1" width="39.625" style="0" customWidth="1"/>
  </cols>
  <sheetData>
    <row r="1" spans="1:9" ht="14.25">
      <c r="A1" s="2" t="s">
        <v>86</v>
      </c>
      <c r="B1" s="3"/>
      <c r="C1" s="3"/>
      <c r="D1" s="3"/>
      <c r="E1" s="3"/>
      <c r="F1" s="3"/>
      <c r="G1" s="3"/>
      <c r="H1" s="3"/>
      <c r="I1" s="12"/>
    </row>
    <row r="2" spans="1:9" ht="60">
      <c r="A2" s="1" t="s">
        <v>0</v>
      </c>
      <c r="B2" s="1" t="s">
        <v>6</v>
      </c>
      <c r="C2" s="1" t="s">
        <v>16</v>
      </c>
      <c r="D2" s="1" t="s">
        <v>7</v>
      </c>
      <c r="E2" s="1" t="s">
        <v>17</v>
      </c>
      <c r="F2" s="1" t="s">
        <v>13</v>
      </c>
      <c r="G2" s="1" t="s">
        <v>14</v>
      </c>
      <c r="H2" s="1" t="s">
        <v>18</v>
      </c>
      <c r="I2" s="13" t="s">
        <v>15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5" t="s">
        <v>1</v>
      </c>
      <c r="B4" s="6"/>
      <c r="C4" s="6"/>
      <c r="D4" s="6"/>
      <c r="E4" s="6"/>
      <c r="F4" s="6"/>
      <c r="G4" s="6"/>
      <c r="H4" s="6"/>
      <c r="I4" s="14"/>
    </row>
    <row r="5" spans="1:9" ht="14.25" customHeight="1">
      <c r="A5" s="7" t="s">
        <v>27</v>
      </c>
      <c r="B5" s="27" t="s">
        <v>22</v>
      </c>
      <c r="C5" s="18">
        <f>ROUND(E5/E$77,2)</f>
        <v>1.22</v>
      </c>
      <c r="D5" s="27">
        <v>1</v>
      </c>
      <c r="E5" s="29">
        <v>60</v>
      </c>
      <c r="F5" s="28">
        <v>119.6</v>
      </c>
      <c r="G5" s="18">
        <f>ROUND(E5*E$80,2)</f>
        <v>58.2</v>
      </c>
      <c r="H5" s="18">
        <f aca="true" t="shared" si="0" ref="H5:H15">G5*1.302</f>
        <v>75.77640000000001</v>
      </c>
      <c r="I5" s="13">
        <f aca="true" t="shared" si="1" ref="I5:I75">IF(F5&gt;0,H5/F5,0)</f>
        <v>0.6335819397993312</v>
      </c>
    </row>
    <row r="6" spans="1:9" ht="36.75" customHeight="1">
      <c r="A6" s="31" t="s">
        <v>28</v>
      </c>
      <c r="B6" s="27"/>
      <c r="C6" s="18"/>
      <c r="D6" s="1"/>
      <c r="E6" s="19"/>
      <c r="F6" s="18"/>
      <c r="G6" s="18"/>
      <c r="H6" s="18"/>
      <c r="I6" s="13"/>
    </row>
    <row r="7" spans="1:9" ht="14.25" customHeight="1">
      <c r="A7" s="7" t="s">
        <v>29</v>
      </c>
      <c r="B7" s="27" t="s">
        <v>22</v>
      </c>
      <c r="C7" s="18">
        <f>ROUND(E7/E$77,2)</f>
        <v>0.31</v>
      </c>
      <c r="D7" s="1">
        <v>2</v>
      </c>
      <c r="E7" s="19">
        <v>15</v>
      </c>
      <c r="F7" s="18">
        <v>7.7</v>
      </c>
      <c r="G7" s="18">
        <f>ROUND(E7*E$80,2)</f>
        <v>14.55</v>
      </c>
      <c r="H7" s="18">
        <f t="shared" si="0"/>
        <v>18.944100000000002</v>
      </c>
      <c r="I7" s="13">
        <f t="shared" si="1"/>
        <v>2.4602727272727276</v>
      </c>
    </row>
    <row r="8" spans="1:9" ht="12.75" customHeight="1">
      <c r="A8" s="30" t="s">
        <v>2</v>
      </c>
      <c r="B8" s="1"/>
      <c r="C8" s="18"/>
      <c r="D8" s="1"/>
      <c r="E8" s="19"/>
      <c r="F8" s="18"/>
      <c r="G8" s="18"/>
      <c r="H8" s="18"/>
      <c r="I8" s="13"/>
    </row>
    <row r="9" spans="1:9" ht="14.25" customHeight="1">
      <c r="A9" s="7" t="s">
        <v>23</v>
      </c>
      <c r="B9" s="1"/>
      <c r="C9" s="18"/>
      <c r="D9" s="1"/>
      <c r="E9" s="19"/>
      <c r="F9" s="18"/>
      <c r="G9" s="18"/>
      <c r="H9" s="18"/>
      <c r="I9" s="13"/>
    </row>
    <row r="10" spans="1:9" ht="15.75" customHeight="1">
      <c r="A10" s="7" t="s">
        <v>30</v>
      </c>
      <c r="B10" s="27" t="s">
        <v>22</v>
      </c>
      <c r="C10" s="18">
        <f>ROUND(E10/E$77,2)</f>
        <v>0.51</v>
      </c>
      <c r="D10" s="1">
        <v>3</v>
      </c>
      <c r="E10" s="19">
        <v>25</v>
      </c>
      <c r="F10" s="18"/>
      <c r="G10" s="18">
        <f>ROUND(E10*E$80,2)</f>
        <v>24.25</v>
      </c>
      <c r="H10" s="18">
        <f t="shared" si="0"/>
        <v>31.573500000000003</v>
      </c>
      <c r="I10" s="13">
        <f t="shared" si="1"/>
        <v>0</v>
      </c>
    </row>
    <row r="11" spans="1:9" ht="12.75" customHeight="1">
      <c r="A11" s="7" t="s">
        <v>24</v>
      </c>
      <c r="B11" s="27" t="s">
        <v>22</v>
      </c>
      <c r="C11" s="18">
        <f>ROUND(E11/E$77,2)</f>
        <v>0.2</v>
      </c>
      <c r="D11" s="1">
        <v>4</v>
      </c>
      <c r="E11" s="19">
        <v>10</v>
      </c>
      <c r="F11" s="18"/>
      <c r="G11" s="18">
        <f>ROUND(E11*E$80,2)</f>
        <v>9.7</v>
      </c>
      <c r="H11" s="18">
        <f t="shared" si="0"/>
        <v>12.6294</v>
      </c>
      <c r="I11" s="13">
        <f t="shared" si="1"/>
        <v>0</v>
      </c>
    </row>
    <row r="12" spans="1:9" ht="12" customHeight="1">
      <c r="A12" s="7" t="s">
        <v>31</v>
      </c>
      <c r="B12" s="27"/>
      <c r="C12" s="18"/>
      <c r="D12" s="1"/>
      <c r="E12" s="20"/>
      <c r="F12" s="21"/>
      <c r="G12" s="18"/>
      <c r="H12" s="18"/>
      <c r="I12" s="13"/>
    </row>
    <row r="13" spans="1:9" ht="12" customHeight="1">
      <c r="A13" s="7" t="s">
        <v>32</v>
      </c>
      <c r="B13" s="1" t="s">
        <v>22</v>
      </c>
      <c r="C13" s="18">
        <f>ROUND(E13/E$77,2)</f>
        <v>0.51</v>
      </c>
      <c r="D13" s="1">
        <v>5</v>
      </c>
      <c r="E13" s="20">
        <v>25</v>
      </c>
      <c r="F13" s="21"/>
      <c r="G13" s="18">
        <f>ROUND(E13*E$80,2)</f>
        <v>24.25</v>
      </c>
      <c r="H13" s="18">
        <f t="shared" si="0"/>
        <v>31.573500000000003</v>
      </c>
      <c r="I13" s="13">
        <f t="shared" si="1"/>
        <v>0</v>
      </c>
    </row>
    <row r="14" spans="1:9" ht="12.75">
      <c r="A14" s="7" t="s">
        <v>33</v>
      </c>
      <c r="B14" s="27" t="s">
        <v>22</v>
      </c>
      <c r="C14" s="18">
        <f>ROUND(E14/E$77,2)</f>
        <v>0.71</v>
      </c>
      <c r="D14" s="1">
        <v>6</v>
      </c>
      <c r="E14" s="20">
        <v>35</v>
      </c>
      <c r="F14" s="21"/>
      <c r="G14" s="18">
        <f>ROUND(E14*E$80,2)</f>
        <v>33.95</v>
      </c>
      <c r="H14" s="18">
        <f t="shared" si="0"/>
        <v>44.20290000000001</v>
      </c>
      <c r="I14" s="13">
        <f t="shared" si="1"/>
        <v>0</v>
      </c>
    </row>
    <row r="15" spans="1:9" ht="72.75" customHeight="1">
      <c r="A15" s="7" t="s">
        <v>34</v>
      </c>
      <c r="B15" s="32" t="s">
        <v>22</v>
      </c>
      <c r="C15" s="18">
        <f>ROUND(E15/E$77,2)</f>
        <v>0.61</v>
      </c>
      <c r="D15" s="1">
        <v>7</v>
      </c>
      <c r="E15" s="20">
        <v>30</v>
      </c>
      <c r="F15" s="21"/>
      <c r="G15" s="18">
        <f>ROUND(E15*E$80,2)</f>
        <v>29.1</v>
      </c>
      <c r="H15" s="18">
        <f t="shared" si="0"/>
        <v>37.888200000000005</v>
      </c>
      <c r="I15" s="13">
        <f t="shared" si="1"/>
        <v>0</v>
      </c>
    </row>
    <row r="16" spans="1:9" ht="13.5" customHeight="1">
      <c r="A16" s="30" t="s">
        <v>5</v>
      </c>
      <c r="B16" s="32"/>
      <c r="C16" s="18"/>
      <c r="D16" s="1"/>
      <c r="E16" s="20"/>
      <c r="F16" s="21"/>
      <c r="G16" s="18"/>
      <c r="H16" s="18"/>
      <c r="I16" s="13"/>
    </row>
    <row r="17" spans="1:9" ht="30" customHeight="1">
      <c r="A17" s="7" t="s">
        <v>35</v>
      </c>
      <c r="B17" s="32"/>
      <c r="C17" s="22"/>
      <c r="D17" s="1"/>
      <c r="E17" s="20"/>
      <c r="F17" s="21"/>
      <c r="G17" s="20"/>
      <c r="H17" s="20"/>
      <c r="I17" s="13"/>
    </row>
    <row r="18" spans="1:9" ht="15.75" customHeight="1">
      <c r="A18" s="7" t="s">
        <v>36</v>
      </c>
      <c r="B18" s="32" t="s">
        <v>22</v>
      </c>
      <c r="C18" s="18">
        <f>ROUND(E18/E$77,2)</f>
        <v>1.22</v>
      </c>
      <c r="D18" s="1">
        <v>8</v>
      </c>
      <c r="E18" s="20">
        <v>60</v>
      </c>
      <c r="F18" s="21">
        <v>16.6</v>
      </c>
      <c r="G18" s="18">
        <f>ROUND(E18*E$80,2)</f>
        <v>58.2</v>
      </c>
      <c r="H18" s="18">
        <f>G18*1.302</f>
        <v>75.77640000000001</v>
      </c>
      <c r="I18" s="13">
        <f t="shared" si="1"/>
        <v>4.564843373493976</v>
      </c>
    </row>
    <row r="19" spans="1:9" ht="12.75" customHeight="1">
      <c r="A19" s="7" t="s">
        <v>37</v>
      </c>
      <c r="B19" s="32" t="s">
        <v>22</v>
      </c>
      <c r="C19" s="18">
        <f>ROUND(E19/E$77,2)</f>
        <v>1.84</v>
      </c>
      <c r="D19" s="1">
        <v>9</v>
      </c>
      <c r="E19" s="20">
        <v>90</v>
      </c>
      <c r="F19" s="21">
        <v>16.6</v>
      </c>
      <c r="G19" s="18">
        <f>ROUND(E19*E$80,2)</f>
        <v>87.3</v>
      </c>
      <c r="H19" s="18">
        <f>G19*1.302</f>
        <v>113.66460000000001</v>
      </c>
      <c r="I19" s="13">
        <f t="shared" si="1"/>
        <v>6.8472650602409635</v>
      </c>
    </row>
    <row r="20" spans="1:9" ht="47.25" customHeight="1">
      <c r="A20" s="7" t="s">
        <v>21</v>
      </c>
      <c r="B20" s="32" t="s">
        <v>22</v>
      </c>
      <c r="C20" s="18">
        <f>ROUND(E20/E$77,2)</f>
        <v>0.2</v>
      </c>
      <c r="D20" s="1">
        <v>10</v>
      </c>
      <c r="E20" s="20">
        <v>10</v>
      </c>
      <c r="F20" s="21"/>
      <c r="G20" s="18">
        <f>ROUND(E20*E$80,2)</f>
        <v>9.7</v>
      </c>
      <c r="H20" s="18">
        <f>G20*1.302</f>
        <v>12.6294</v>
      </c>
      <c r="I20" s="13">
        <f t="shared" si="1"/>
        <v>0</v>
      </c>
    </row>
    <row r="21" spans="1:9" ht="26.25" customHeight="1">
      <c r="A21" s="7" t="s">
        <v>38</v>
      </c>
      <c r="B21" s="32"/>
      <c r="C21" s="18"/>
      <c r="D21" s="1"/>
      <c r="E21" s="20"/>
      <c r="F21" s="21"/>
      <c r="G21" s="18"/>
      <c r="H21" s="18"/>
      <c r="I21" s="13"/>
    </row>
    <row r="22" spans="1:9" ht="26.25" customHeight="1">
      <c r="A22" s="7" t="s">
        <v>39</v>
      </c>
      <c r="B22" s="32" t="s">
        <v>22</v>
      </c>
      <c r="C22" s="18">
        <f>ROUND(E22/E$77,2)</f>
        <v>1.22</v>
      </c>
      <c r="D22" s="1">
        <v>11</v>
      </c>
      <c r="E22" s="20">
        <v>60</v>
      </c>
      <c r="F22" s="21">
        <v>30.9</v>
      </c>
      <c r="G22" s="18">
        <f aca="true" t="shared" si="2" ref="G22:G30">ROUND(E22*E$80,2)</f>
        <v>58.2</v>
      </c>
      <c r="H22" s="18">
        <f>G22*1.302</f>
        <v>75.77640000000001</v>
      </c>
      <c r="I22" s="13">
        <f aca="true" t="shared" si="3" ref="I22:I29">IF(F22&gt;0,H22/F22,0)</f>
        <v>2.4523106796116507</v>
      </c>
    </row>
    <row r="23" spans="1:9" ht="24.75" customHeight="1">
      <c r="A23" s="7" t="s">
        <v>40</v>
      </c>
      <c r="B23" s="32" t="s">
        <v>22</v>
      </c>
      <c r="C23" s="18">
        <f>ROUND(E23/E$77,2)</f>
        <v>3.06</v>
      </c>
      <c r="D23" s="1">
        <v>12</v>
      </c>
      <c r="E23" s="20">
        <v>150</v>
      </c>
      <c r="F23" s="21">
        <v>30.9</v>
      </c>
      <c r="G23" s="18">
        <f t="shared" si="2"/>
        <v>145.5</v>
      </c>
      <c r="H23" s="18">
        <f>G23*1.302</f>
        <v>189.441</v>
      </c>
      <c r="I23" s="13">
        <f t="shared" si="3"/>
        <v>6.130776699029126</v>
      </c>
    </row>
    <row r="24" spans="1:9" ht="27" customHeight="1">
      <c r="A24" s="7" t="s">
        <v>41</v>
      </c>
      <c r="B24" s="32" t="s">
        <v>22</v>
      </c>
      <c r="C24" s="18">
        <f>ROUND(E24/E$77,2)</f>
        <v>1.22</v>
      </c>
      <c r="D24" s="1">
        <v>13</v>
      </c>
      <c r="E24" s="20">
        <v>60</v>
      </c>
      <c r="F24" s="21">
        <v>30.9</v>
      </c>
      <c r="G24" s="18">
        <f t="shared" si="2"/>
        <v>58.2</v>
      </c>
      <c r="H24" s="18">
        <f aca="true" t="shared" si="4" ref="H24:H43">G24*1.302</f>
        <v>75.77640000000001</v>
      </c>
      <c r="I24" s="13">
        <f t="shared" si="3"/>
        <v>2.4523106796116507</v>
      </c>
    </row>
    <row r="25" spans="1:9" ht="26.25" customHeight="1">
      <c r="A25" s="7" t="s">
        <v>42</v>
      </c>
      <c r="B25" s="32" t="s">
        <v>22</v>
      </c>
      <c r="C25" s="18">
        <f>ROUND(E25/E$77,2)</f>
        <v>2.45</v>
      </c>
      <c r="D25" s="1">
        <v>14</v>
      </c>
      <c r="E25" s="20">
        <v>120</v>
      </c>
      <c r="F25" s="21">
        <v>30.9</v>
      </c>
      <c r="G25" s="18">
        <f t="shared" si="2"/>
        <v>116.4</v>
      </c>
      <c r="H25" s="18">
        <f t="shared" si="4"/>
        <v>151.55280000000002</v>
      </c>
      <c r="I25" s="13">
        <f t="shared" si="3"/>
        <v>4.9046213592233014</v>
      </c>
    </row>
    <row r="26" spans="1:9" ht="12.75" customHeight="1">
      <c r="A26" s="7" t="s">
        <v>43</v>
      </c>
      <c r="B26" s="22"/>
      <c r="C26" s="18"/>
      <c r="D26" s="1"/>
      <c r="E26" s="20"/>
      <c r="F26" s="21"/>
      <c r="G26" s="18">
        <f t="shared" si="2"/>
        <v>0</v>
      </c>
      <c r="H26" s="18">
        <f t="shared" si="4"/>
        <v>0</v>
      </c>
      <c r="I26" s="13">
        <f t="shared" si="3"/>
        <v>0</v>
      </c>
    </row>
    <row r="27" spans="1:9" ht="15.75" customHeight="1">
      <c r="A27" s="7" t="s">
        <v>32</v>
      </c>
      <c r="B27" s="32" t="s">
        <v>22</v>
      </c>
      <c r="C27" s="18">
        <f>ROUND(E27/E$77,2)</f>
        <v>0.92</v>
      </c>
      <c r="D27" s="1">
        <v>15</v>
      </c>
      <c r="E27" s="20">
        <v>45</v>
      </c>
      <c r="F27" s="21">
        <v>24.7</v>
      </c>
      <c r="G27" s="18">
        <f t="shared" si="2"/>
        <v>43.65</v>
      </c>
      <c r="H27" s="18">
        <f t="shared" si="4"/>
        <v>56.832300000000004</v>
      </c>
      <c r="I27" s="13">
        <f t="shared" si="3"/>
        <v>2.3009028340080975</v>
      </c>
    </row>
    <row r="28" spans="1:9" ht="12.75">
      <c r="A28" s="7" t="s">
        <v>33</v>
      </c>
      <c r="B28" s="32" t="s">
        <v>22</v>
      </c>
      <c r="C28" s="18">
        <f>ROUND(E28/E$77,2)</f>
        <v>1.22</v>
      </c>
      <c r="D28" s="1">
        <v>16</v>
      </c>
      <c r="E28" s="20">
        <v>60</v>
      </c>
      <c r="F28" s="21">
        <v>16.6</v>
      </c>
      <c r="G28" s="18">
        <f t="shared" si="2"/>
        <v>58.2</v>
      </c>
      <c r="H28" s="18">
        <f t="shared" si="4"/>
        <v>75.77640000000001</v>
      </c>
      <c r="I28" s="13">
        <f t="shared" si="3"/>
        <v>4.564843373493976</v>
      </c>
    </row>
    <row r="29" spans="1:9" ht="18" customHeight="1">
      <c r="A29" s="7" t="s">
        <v>44</v>
      </c>
      <c r="B29" s="32" t="s">
        <v>22</v>
      </c>
      <c r="C29" s="18">
        <f>ROUND(E29/E$77,2)</f>
        <v>1.22</v>
      </c>
      <c r="D29" s="1">
        <v>17</v>
      </c>
      <c r="E29" s="20">
        <v>60</v>
      </c>
      <c r="F29" s="21"/>
      <c r="G29" s="18">
        <f t="shared" si="2"/>
        <v>58.2</v>
      </c>
      <c r="H29" s="18">
        <f t="shared" si="4"/>
        <v>75.77640000000001</v>
      </c>
      <c r="I29" s="13">
        <f t="shared" si="3"/>
        <v>0</v>
      </c>
    </row>
    <row r="30" spans="1:9" ht="14.25" customHeight="1">
      <c r="A30" s="7" t="s">
        <v>45</v>
      </c>
      <c r="B30" s="32" t="s">
        <v>22</v>
      </c>
      <c r="C30" s="18">
        <f>ROUND(E30/E$77,2)</f>
        <v>1.22</v>
      </c>
      <c r="D30" s="1">
        <v>18</v>
      </c>
      <c r="E30" s="20">
        <v>60</v>
      </c>
      <c r="F30" s="21">
        <v>16.6</v>
      </c>
      <c r="G30" s="18">
        <f t="shared" si="2"/>
        <v>58.2</v>
      </c>
      <c r="H30" s="18">
        <f t="shared" si="4"/>
        <v>75.77640000000001</v>
      </c>
      <c r="I30" s="13">
        <f t="shared" si="1"/>
        <v>4.564843373493976</v>
      </c>
    </row>
    <row r="31" spans="1:9" ht="16.5" customHeight="1">
      <c r="A31" s="30" t="s">
        <v>3</v>
      </c>
      <c r="B31" s="32"/>
      <c r="C31" s="18"/>
      <c r="D31" s="1"/>
      <c r="E31" s="19"/>
      <c r="F31" s="18"/>
      <c r="G31" s="18"/>
      <c r="H31" s="18"/>
      <c r="I31" s="13"/>
    </row>
    <row r="32" spans="1:9" ht="61.5" customHeight="1">
      <c r="A32" s="7" t="s">
        <v>46</v>
      </c>
      <c r="B32" s="32" t="s">
        <v>22</v>
      </c>
      <c r="C32" s="18">
        <f>ROUND(E32/E$77,2)</f>
        <v>0.71</v>
      </c>
      <c r="D32" s="1">
        <v>19</v>
      </c>
      <c r="E32" s="19">
        <v>35</v>
      </c>
      <c r="F32" s="18"/>
      <c r="G32" s="18">
        <f>ROUND(E32*E$80,2)</f>
        <v>33.95</v>
      </c>
      <c r="H32" s="18">
        <f t="shared" si="4"/>
        <v>44.20290000000001</v>
      </c>
      <c r="I32" s="13">
        <f t="shared" si="1"/>
        <v>0</v>
      </c>
    </row>
    <row r="33" spans="1:9" ht="29.25" customHeight="1">
      <c r="A33" s="7" t="s">
        <v>74</v>
      </c>
      <c r="B33" s="32"/>
      <c r="C33" s="18"/>
      <c r="D33" s="1"/>
      <c r="E33" s="19"/>
      <c r="F33" s="18"/>
      <c r="G33" s="18"/>
      <c r="H33" s="18"/>
      <c r="I33" s="13"/>
    </row>
    <row r="34" spans="1:9" ht="12.75" customHeight="1">
      <c r="A34" s="7" t="s">
        <v>47</v>
      </c>
      <c r="B34" s="32" t="s">
        <v>22</v>
      </c>
      <c r="C34" s="18">
        <f aca="true" t="shared" si="5" ref="C34:C39">ROUND(E34/E$77,2)</f>
        <v>0.92</v>
      </c>
      <c r="D34" s="1">
        <v>20</v>
      </c>
      <c r="E34" s="19">
        <v>45</v>
      </c>
      <c r="F34" s="18"/>
      <c r="G34" s="18">
        <f aca="true" t="shared" si="6" ref="G34:G39">ROUND(E34*E$80,2)</f>
        <v>43.65</v>
      </c>
      <c r="H34" s="18">
        <f t="shared" si="4"/>
        <v>56.832300000000004</v>
      </c>
      <c r="I34" s="13">
        <f t="shared" si="1"/>
        <v>0</v>
      </c>
    </row>
    <row r="35" spans="1:9" ht="15.75" customHeight="1">
      <c r="A35" s="7" t="s">
        <v>48</v>
      </c>
      <c r="B35" s="32" t="s">
        <v>22</v>
      </c>
      <c r="C35" s="18">
        <f t="shared" si="5"/>
        <v>1.22</v>
      </c>
      <c r="D35" s="1">
        <v>21</v>
      </c>
      <c r="E35" s="19">
        <v>60</v>
      </c>
      <c r="F35" s="18"/>
      <c r="G35" s="18">
        <f t="shared" si="6"/>
        <v>58.2</v>
      </c>
      <c r="H35" s="18">
        <f t="shared" si="4"/>
        <v>75.77640000000001</v>
      </c>
      <c r="I35" s="13">
        <f t="shared" si="1"/>
        <v>0</v>
      </c>
    </row>
    <row r="36" spans="1:9" ht="17.25" customHeight="1">
      <c r="A36" s="7" t="s">
        <v>49</v>
      </c>
      <c r="B36" s="32" t="s">
        <v>22</v>
      </c>
      <c r="C36" s="18">
        <f t="shared" si="5"/>
        <v>1.22</v>
      </c>
      <c r="D36" s="1">
        <v>22</v>
      </c>
      <c r="E36" s="19">
        <v>60</v>
      </c>
      <c r="F36" s="18"/>
      <c r="G36" s="19">
        <f t="shared" si="6"/>
        <v>58.2</v>
      </c>
      <c r="H36" s="19">
        <f t="shared" si="4"/>
        <v>75.77640000000001</v>
      </c>
      <c r="I36" s="13">
        <f t="shared" si="1"/>
        <v>0</v>
      </c>
    </row>
    <row r="37" spans="1:9" ht="13.5" customHeight="1">
      <c r="A37" s="7" t="s">
        <v>36</v>
      </c>
      <c r="B37" s="32" t="s">
        <v>22</v>
      </c>
      <c r="C37" s="18">
        <f t="shared" si="5"/>
        <v>1.22</v>
      </c>
      <c r="D37" s="1">
        <v>23</v>
      </c>
      <c r="E37" s="19">
        <v>60</v>
      </c>
      <c r="F37" s="18"/>
      <c r="G37" s="18">
        <f t="shared" si="6"/>
        <v>58.2</v>
      </c>
      <c r="H37" s="18">
        <f t="shared" si="4"/>
        <v>75.77640000000001</v>
      </c>
      <c r="I37" s="13">
        <f t="shared" si="1"/>
        <v>0</v>
      </c>
    </row>
    <row r="38" spans="1:9" ht="14.25" customHeight="1">
      <c r="A38" s="7" t="s">
        <v>53</v>
      </c>
      <c r="B38" s="32" t="s">
        <v>22</v>
      </c>
      <c r="C38" s="18">
        <f t="shared" si="5"/>
        <v>2.45</v>
      </c>
      <c r="D38" s="1">
        <v>24</v>
      </c>
      <c r="E38" s="19">
        <v>120</v>
      </c>
      <c r="F38" s="18"/>
      <c r="G38" s="18">
        <f t="shared" si="6"/>
        <v>116.4</v>
      </c>
      <c r="H38" s="18">
        <f t="shared" si="4"/>
        <v>151.55280000000002</v>
      </c>
      <c r="I38" s="13">
        <f t="shared" si="1"/>
        <v>0</v>
      </c>
    </row>
    <row r="39" spans="1:9" ht="12.75" customHeight="1">
      <c r="A39" s="7" t="s">
        <v>37</v>
      </c>
      <c r="B39" s="32" t="s">
        <v>22</v>
      </c>
      <c r="C39" s="18">
        <f t="shared" si="5"/>
        <v>1.22</v>
      </c>
      <c r="D39" s="1">
        <v>25</v>
      </c>
      <c r="E39" s="19">
        <v>60</v>
      </c>
      <c r="F39" s="18"/>
      <c r="G39" s="18">
        <f t="shared" si="6"/>
        <v>58.2</v>
      </c>
      <c r="H39" s="18">
        <f t="shared" si="4"/>
        <v>75.77640000000001</v>
      </c>
      <c r="I39" s="13">
        <f t="shared" si="1"/>
        <v>0</v>
      </c>
    </row>
    <row r="40" spans="1:9" ht="82.5" customHeight="1">
      <c r="A40" s="7" t="s">
        <v>50</v>
      </c>
      <c r="B40" s="32"/>
      <c r="C40" s="18"/>
      <c r="D40" s="1"/>
      <c r="E40" s="9"/>
      <c r="F40" s="16"/>
      <c r="G40" s="18"/>
      <c r="H40" s="18"/>
      <c r="I40" s="13"/>
    </row>
    <row r="41" spans="1:9" ht="25.5" customHeight="1">
      <c r="A41" s="7" t="s">
        <v>54</v>
      </c>
      <c r="B41" s="32" t="s">
        <v>22</v>
      </c>
      <c r="C41" s="18">
        <f>ROUND(E41/E$77,2)</f>
        <v>1.22</v>
      </c>
      <c r="D41" s="1">
        <v>26</v>
      </c>
      <c r="E41" s="9">
        <v>60</v>
      </c>
      <c r="F41" s="16">
        <v>5.1</v>
      </c>
      <c r="G41" s="18">
        <f>ROUND(E41*E$80,2)</f>
        <v>58.2</v>
      </c>
      <c r="H41" s="18">
        <f t="shared" si="4"/>
        <v>75.77640000000001</v>
      </c>
      <c r="I41" s="13">
        <f>IF(F41&gt;0,H41/F41,0)</f>
        <v>14.858117647058826</v>
      </c>
    </row>
    <row r="42" spans="1:9" ht="25.5" customHeight="1">
      <c r="A42" s="7" t="s">
        <v>51</v>
      </c>
      <c r="B42" s="32" t="s">
        <v>22</v>
      </c>
      <c r="C42" s="18">
        <f>ROUND(E42/E$77,2)</f>
        <v>1.22</v>
      </c>
      <c r="D42" s="1">
        <v>27</v>
      </c>
      <c r="E42" s="20">
        <v>60</v>
      </c>
      <c r="F42" s="21">
        <v>5.1</v>
      </c>
      <c r="G42" s="18">
        <f>ROUND(E42*E$80,2)</f>
        <v>58.2</v>
      </c>
      <c r="H42" s="18">
        <f t="shared" si="4"/>
        <v>75.77640000000001</v>
      </c>
      <c r="I42" s="13">
        <f>IF(F42&gt;0,H42/F42,0)</f>
        <v>14.858117647058826</v>
      </c>
    </row>
    <row r="43" spans="1:9" ht="38.25" customHeight="1">
      <c r="A43" s="7" t="s">
        <v>52</v>
      </c>
      <c r="B43" s="32" t="s">
        <v>22</v>
      </c>
      <c r="C43" s="18">
        <f>ROUND(E43/E$77,2)</f>
        <v>0.82</v>
      </c>
      <c r="D43" s="1">
        <v>28</v>
      </c>
      <c r="E43" s="20">
        <v>40</v>
      </c>
      <c r="F43" s="21"/>
      <c r="G43" s="18">
        <f>ROUND(E43*E$80,2)</f>
        <v>38.8</v>
      </c>
      <c r="H43" s="18">
        <f t="shared" si="4"/>
        <v>50.5176</v>
      </c>
      <c r="I43" s="13">
        <f>IF(F43&gt;0,H43/F43,0)</f>
        <v>0</v>
      </c>
    </row>
    <row r="44" spans="1:9" ht="15" customHeight="1">
      <c r="A44" s="30" t="s">
        <v>55</v>
      </c>
      <c r="B44" s="22"/>
      <c r="C44" s="22"/>
      <c r="D44" s="1"/>
      <c r="E44" s="20"/>
      <c r="F44" s="21"/>
      <c r="G44" s="23"/>
      <c r="H44" s="20"/>
      <c r="I44" s="13"/>
    </row>
    <row r="45" spans="1:9" ht="40.5" customHeight="1">
      <c r="A45" s="7" t="s">
        <v>75</v>
      </c>
      <c r="B45" s="32" t="s">
        <v>22</v>
      </c>
      <c r="C45" s="18">
        <f>ROUND(E45/E$77,2)</f>
        <v>0.92</v>
      </c>
      <c r="D45" s="1">
        <v>29</v>
      </c>
      <c r="E45" s="20">
        <v>45</v>
      </c>
      <c r="F45" s="21"/>
      <c r="G45" s="18">
        <f>ROUND(E45*E$80,2)</f>
        <v>43.65</v>
      </c>
      <c r="H45" s="18">
        <f aca="true" t="shared" si="7" ref="H45:H58">G45*1.302</f>
        <v>56.832300000000004</v>
      </c>
      <c r="I45" s="13">
        <f t="shared" si="1"/>
        <v>0</v>
      </c>
    </row>
    <row r="46" spans="1:9" ht="34.5" customHeight="1">
      <c r="A46" s="36" t="s">
        <v>76</v>
      </c>
      <c r="B46" s="32"/>
      <c r="C46" s="24"/>
      <c r="D46" s="1"/>
      <c r="E46" s="20"/>
      <c r="F46" s="21"/>
      <c r="G46" s="23"/>
      <c r="H46" s="21"/>
      <c r="I46" s="13"/>
    </row>
    <row r="47" spans="1:9" ht="15" customHeight="1">
      <c r="A47" s="7" t="s">
        <v>56</v>
      </c>
      <c r="B47" s="32" t="s">
        <v>22</v>
      </c>
      <c r="C47" s="18">
        <f>ROUND(E47/E$77,2)</f>
        <v>0.92</v>
      </c>
      <c r="D47" s="1">
        <v>30</v>
      </c>
      <c r="E47" s="20">
        <v>45</v>
      </c>
      <c r="F47" s="21">
        <v>10.2</v>
      </c>
      <c r="G47" s="18">
        <f>ROUND(E47*E$80,2)</f>
        <v>43.65</v>
      </c>
      <c r="H47" s="18">
        <f t="shared" si="7"/>
        <v>56.832300000000004</v>
      </c>
      <c r="I47" s="13">
        <f t="shared" si="1"/>
        <v>5.57179411764706</v>
      </c>
    </row>
    <row r="48" spans="1:9" ht="17.25" customHeight="1">
      <c r="A48" s="7" t="s">
        <v>57</v>
      </c>
      <c r="B48" s="32" t="s">
        <v>22</v>
      </c>
      <c r="C48" s="18">
        <f>ROUND(E48/E$77,2)</f>
        <v>1.84</v>
      </c>
      <c r="D48" s="1">
        <v>31</v>
      </c>
      <c r="E48" s="20">
        <v>90</v>
      </c>
      <c r="F48" s="21">
        <v>10.2</v>
      </c>
      <c r="G48" s="18">
        <f>ROUND(E48*E$80,2)</f>
        <v>87.3</v>
      </c>
      <c r="H48" s="18">
        <f t="shared" si="7"/>
        <v>113.66460000000001</v>
      </c>
      <c r="I48" s="13">
        <f t="shared" si="1"/>
        <v>11.14358823529412</v>
      </c>
    </row>
    <row r="49" spans="1:9" ht="12.75" customHeight="1">
      <c r="A49" s="7" t="s">
        <v>58</v>
      </c>
      <c r="B49" s="32" t="s">
        <v>22</v>
      </c>
      <c r="C49" s="18">
        <f>ROUND(E49/E$77,2)</f>
        <v>0.61</v>
      </c>
      <c r="D49" s="1">
        <v>32</v>
      </c>
      <c r="E49" s="20">
        <v>30</v>
      </c>
      <c r="F49" s="21">
        <v>10.2</v>
      </c>
      <c r="G49" s="18">
        <f>ROUND(E49*E$80,2)</f>
        <v>29.1</v>
      </c>
      <c r="H49" s="18">
        <f t="shared" si="7"/>
        <v>37.888200000000005</v>
      </c>
      <c r="I49" s="13">
        <f t="shared" si="1"/>
        <v>3.7145294117647065</v>
      </c>
    </row>
    <row r="50" spans="1:9" ht="12.75" customHeight="1">
      <c r="A50" s="30" t="s">
        <v>4</v>
      </c>
      <c r="B50" s="32"/>
      <c r="C50" s="18"/>
      <c r="D50" s="1"/>
      <c r="E50" s="34"/>
      <c r="F50" s="21"/>
      <c r="G50" s="18"/>
      <c r="H50" s="18"/>
      <c r="I50" s="13"/>
    </row>
    <row r="51" spans="1:9" ht="27" customHeight="1">
      <c r="A51" s="7" t="s">
        <v>59</v>
      </c>
      <c r="B51" s="32"/>
      <c r="C51" s="18"/>
      <c r="D51" s="1"/>
      <c r="E51" s="20"/>
      <c r="F51" s="21"/>
      <c r="G51" s="18"/>
      <c r="H51" s="18"/>
      <c r="I51" s="13"/>
    </row>
    <row r="52" spans="1:9" ht="15" customHeight="1">
      <c r="A52" s="7" t="s">
        <v>36</v>
      </c>
      <c r="B52" s="32" t="s">
        <v>22</v>
      </c>
      <c r="C52" s="18">
        <f>ROUND(E52/E$77,2)</f>
        <v>0.82</v>
      </c>
      <c r="D52" s="1">
        <v>33</v>
      </c>
      <c r="E52" s="20">
        <v>40</v>
      </c>
      <c r="F52" s="21">
        <v>22</v>
      </c>
      <c r="G52" s="18">
        <f>ROUND(E52*E$80,2)</f>
        <v>38.8</v>
      </c>
      <c r="H52" s="18">
        <f t="shared" si="7"/>
        <v>50.5176</v>
      </c>
      <c r="I52" s="13">
        <f t="shared" si="1"/>
        <v>2.2962545454545453</v>
      </c>
    </row>
    <row r="53" spans="1:9" ht="16.5" customHeight="1">
      <c r="A53" s="7" t="s">
        <v>37</v>
      </c>
      <c r="B53" s="32" t="s">
        <v>22</v>
      </c>
      <c r="C53" s="18">
        <f>ROUND(E53/E$77,2)</f>
        <v>0.82</v>
      </c>
      <c r="D53" s="1">
        <v>34</v>
      </c>
      <c r="E53" s="20">
        <v>40</v>
      </c>
      <c r="F53" s="21">
        <v>22</v>
      </c>
      <c r="G53" s="18">
        <f>ROUND(E53*E$80,2)</f>
        <v>38.8</v>
      </c>
      <c r="H53" s="18">
        <f t="shared" si="7"/>
        <v>50.5176</v>
      </c>
      <c r="I53" s="13">
        <f t="shared" si="1"/>
        <v>2.2962545454545453</v>
      </c>
    </row>
    <row r="54" spans="1:9" ht="36.75" customHeight="1">
      <c r="A54" s="7" t="s">
        <v>19</v>
      </c>
      <c r="B54" s="32" t="s">
        <v>22</v>
      </c>
      <c r="C54" s="18">
        <f>ROUND(E54/E$77,2)</f>
        <v>0.92</v>
      </c>
      <c r="D54" s="1">
        <v>35</v>
      </c>
      <c r="E54" s="20">
        <v>45</v>
      </c>
      <c r="F54" s="21">
        <v>9.9</v>
      </c>
      <c r="G54" s="18">
        <f>ROUND(E54*E$80,2)</f>
        <v>43.65</v>
      </c>
      <c r="H54" s="18">
        <f t="shared" si="7"/>
        <v>56.832300000000004</v>
      </c>
      <c r="I54" s="13">
        <f t="shared" si="1"/>
        <v>5.740636363636364</v>
      </c>
    </row>
    <row r="55" spans="1:9" ht="22.5" customHeight="1">
      <c r="A55" s="7" t="s">
        <v>20</v>
      </c>
      <c r="B55" s="32" t="s">
        <v>22</v>
      </c>
      <c r="C55" s="18">
        <f>ROUND(E55/E$77,2)</f>
        <v>0.61</v>
      </c>
      <c r="D55" s="32">
        <v>36</v>
      </c>
      <c r="E55" s="20">
        <v>30</v>
      </c>
      <c r="F55" s="33">
        <v>12</v>
      </c>
      <c r="G55" s="18">
        <f>ROUND(E55*E$80,2)</f>
        <v>29.1</v>
      </c>
      <c r="H55" s="18">
        <f t="shared" si="7"/>
        <v>37.888200000000005</v>
      </c>
      <c r="I55" s="13">
        <f t="shared" si="1"/>
        <v>3.1573500000000005</v>
      </c>
    </row>
    <row r="56" spans="1:9" ht="60" customHeight="1">
      <c r="A56" s="7" t="s">
        <v>72</v>
      </c>
      <c r="B56" s="32" t="s">
        <v>22</v>
      </c>
      <c r="C56" s="18">
        <f>ROUND(E56/E$77,2)</f>
        <v>0.61</v>
      </c>
      <c r="D56" s="1">
        <v>37</v>
      </c>
      <c r="E56" s="20">
        <v>30</v>
      </c>
      <c r="F56" s="21"/>
      <c r="G56" s="18">
        <f>ROUND(E56*E$80,2)</f>
        <v>29.1</v>
      </c>
      <c r="H56" s="18">
        <f t="shared" si="7"/>
        <v>37.888200000000005</v>
      </c>
      <c r="I56" s="13">
        <f t="shared" si="1"/>
        <v>0</v>
      </c>
    </row>
    <row r="57" spans="1:9" ht="72.75" customHeight="1">
      <c r="A57" s="30" t="s">
        <v>25</v>
      </c>
      <c r="B57" s="22"/>
      <c r="C57" s="18"/>
      <c r="D57" s="1"/>
      <c r="E57" s="20"/>
      <c r="F57" s="21"/>
      <c r="G57" s="18"/>
      <c r="H57" s="18"/>
      <c r="I57" s="13"/>
    </row>
    <row r="58" spans="1:9" ht="37.5" customHeight="1">
      <c r="A58" s="7" t="s">
        <v>26</v>
      </c>
      <c r="B58" s="32" t="s">
        <v>22</v>
      </c>
      <c r="C58" s="18">
        <f>ROUND(E58/E$77,2)</f>
        <v>0.61</v>
      </c>
      <c r="D58" s="1">
        <v>38</v>
      </c>
      <c r="E58" s="34">
        <v>30</v>
      </c>
      <c r="F58" s="21"/>
      <c r="G58" s="18">
        <f>ROUND(E58*E$80,2)</f>
        <v>29.1</v>
      </c>
      <c r="H58" s="18">
        <f t="shared" si="7"/>
        <v>37.888200000000005</v>
      </c>
      <c r="I58" s="13">
        <f t="shared" si="1"/>
        <v>0</v>
      </c>
    </row>
    <row r="59" spans="1:9" ht="26.25" customHeight="1">
      <c r="A59" s="7" t="s">
        <v>61</v>
      </c>
      <c r="B59" s="32"/>
      <c r="C59" s="33"/>
      <c r="D59" s="32"/>
      <c r="E59" s="20"/>
      <c r="F59" s="33"/>
      <c r="G59" s="33"/>
      <c r="H59" s="33"/>
      <c r="I59" s="35"/>
    </row>
    <row r="60" spans="1:9" ht="14.25" customHeight="1">
      <c r="A60" s="7" t="s">
        <v>56</v>
      </c>
      <c r="B60" s="32" t="s">
        <v>22</v>
      </c>
      <c r="C60" s="18">
        <f>ROUND(E60/E$77,2)</f>
        <v>0.61</v>
      </c>
      <c r="D60" s="1">
        <v>39</v>
      </c>
      <c r="E60" s="20">
        <v>30</v>
      </c>
      <c r="F60" s="21"/>
      <c r="G60" s="18">
        <f>ROUND(E60*E$80,2)</f>
        <v>29.1</v>
      </c>
      <c r="H60" s="18">
        <f>G60*1.302</f>
        <v>37.888200000000005</v>
      </c>
      <c r="I60" s="13">
        <f t="shared" si="1"/>
        <v>0</v>
      </c>
    </row>
    <row r="61" spans="1:9" ht="14.25" customHeight="1">
      <c r="A61" s="7" t="s">
        <v>57</v>
      </c>
      <c r="B61" s="32" t="s">
        <v>22</v>
      </c>
      <c r="C61" s="18">
        <f>ROUND(E61/E$77,2)</f>
        <v>0.61</v>
      </c>
      <c r="D61" s="1">
        <v>40</v>
      </c>
      <c r="E61" s="20">
        <v>30</v>
      </c>
      <c r="F61" s="21"/>
      <c r="G61" s="18">
        <f>ROUND(E61*E$80,2)</f>
        <v>29.1</v>
      </c>
      <c r="H61" s="18">
        <f>G61*1.302</f>
        <v>37.888200000000005</v>
      </c>
      <c r="I61" s="13">
        <f t="shared" si="1"/>
        <v>0</v>
      </c>
    </row>
    <row r="62" spans="1:9" ht="24.75" customHeight="1">
      <c r="A62" s="7" t="s">
        <v>62</v>
      </c>
      <c r="B62" s="32"/>
      <c r="C62" s="18"/>
      <c r="D62" s="1"/>
      <c r="E62" s="20"/>
      <c r="F62" s="21"/>
      <c r="G62" s="18"/>
      <c r="H62" s="18"/>
      <c r="I62" s="13"/>
    </row>
    <row r="63" spans="1:9" ht="14.25" customHeight="1">
      <c r="A63" s="7" t="s">
        <v>63</v>
      </c>
      <c r="B63" s="32" t="s">
        <v>22</v>
      </c>
      <c r="C63" s="18">
        <f>ROUND(E63/E$77,2)</f>
        <v>0.92</v>
      </c>
      <c r="D63" s="1">
        <v>41</v>
      </c>
      <c r="E63" s="20">
        <v>45</v>
      </c>
      <c r="F63" s="21"/>
      <c r="G63" s="18">
        <f>ROUND(E63*E$80,2)</f>
        <v>43.65</v>
      </c>
      <c r="H63" s="18">
        <f>G63*1.302</f>
        <v>56.832300000000004</v>
      </c>
      <c r="I63" s="13">
        <f t="shared" si="1"/>
        <v>0</v>
      </c>
    </row>
    <row r="64" spans="1:9" ht="15" customHeight="1">
      <c r="A64" s="7" t="s">
        <v>57</v>
      </c>
      <c r="B64" s="32" t="s">
        <v>22</v>
      </c>
      <c r="C64" s="18">
        <f>ROUND(E64/E$77,2)</f>
        <v>0.92</v>
      </c>
      <c r="D64" s="1">
        <v>42</v>
      </c>
      <c r="E64" s="20">
        <v>45</v>
      </c>
      <c r="F64" s="21"/>
      <c r="G64" s="18">
        <f>ROUND(E64*E$80,2)</f>
        <v>43.65</v>
      </c>
      <c r="H64" s="18">
        <f>G64*1.302</f>
        <v>56.832300000000004</v>
      </c>
      <c r="I64" s="13">
        <f t="shared" si="1"/>
        <v>0</v>
      </c>
    </row>
    <row r="65" spans="1:9" ht="12" customHeight="1">
      <c r="A65" s="30" t="s">
        <v>64</v>
      </c>
      <c r="B65" s="32"/>
      <c r="C65" s="18"/>
      <c r="D65" s="1"/>
      <c r="E65" s="20"/>
      <c r="F65" s="21"/>
      <c r="G65" s="18"/>
      <c r="H65" s="18"/>
      <c r="I65" s="13"/>
    </row>
    <row r="66" spans="1:9" ht="24" customHeight="1">
      <c r="A66" s="7" t="s">
        <v>65</v>
      </c>
      <c r="B66" s="32" t="s">
        <v>22</v>
      </c>
      <c r="C66" s="18">
        <f aca="true" t="shared" si="8" ref="C66:C72">ROUND(E66/E$77,2)</f>
        <v>1.22</v>
      </c>
      <c r="D66" s="1">
        <v>43</v>
      </c>
      <c r="E66" s="20">
        <v>60</v>
      </c>
      <c r="F66" s="21">
        <v>14</v>
      </c>
      <c r="G66" s="18">
        <f aca="true" t="shared" si="9" ref="G66:G72">ROUND(E66*E$80,2)</f>
        <v>58.2</v>
      </c>
      <c r="H66" s="18">
        <f aca="true" t="shared" si="10" ref="H66:H72">G66*1.302</f>
        <v>75.77640000000001</v>
      </c>
      <c r="I66" s="13">
        <f t="shared" si="1"/>
        <v>5.4126</v>
      </c>
    </row>
    <row r="67" spans="1:9" ht="38.25" customHeight="1">
      <c r="A67" s="7" t="s">
        <v>66</v>
      </c>
      <c r="B67" s="32" t="s">
        <v>22</v>
      </c>
      <c r="C67" s="18">
        <f t="shared" si="8"/>
        <v>0.61</v>
      </c>
      <c r="D67" s="1">
        <v>44</v>
      </c>
      <c r="E67" s="20">
        <v>30</v>
      </c>
      <c r="F67" s="21"/>
      <c r="G67" s="18">
        <f t="shared" si="9"/>
        <v>29.1</v>
      </c>
      <c r="H67" s="18">
        <f t="shared" si="10"/>
        <v>37.888200000000005</v>
      </c>
      <c r="I67" s="13">
        <f t="shared" si="1"/>
        <v>0</v>
      </c>
    </row>
    <row r="68" spans="1:9" ht="39.75" customHeight="1">
      <c r="A68" s="7" t="s">
        <v>67</v>
      </c>
      <c r="B68" s="32" t="s">
        <v>22</v>
      </c>
      <c r="C68" s="18">
        <f t="shared" si="8"/>
        <v>0.61</v>
      </c>
      <c r="D68" s="1">
        <v>45</v>
      </c>
      <c r="E68" s="20">
        <v>30</v>
      </c>
      <c r="F68" s="21"/>
      <c r="G68" s="18">
        <f t="shared" si="9"/>
        <v>29.1</v>
      </c>
      <c r="H68" s="18">
        <f t="shared" si="10"/>
        <v>37.888200000000005</v>
      </c>
      <c r="I68" s="13">
        <f t="shared" si="1"/>
        <v>0</v>
      </c>
    </row>
    <row r="69" spans="1:9" ht="28.5" customHeight="1">
      <c r="A69" s="7" t="s">
        <v>77</v>
      </c>
      <c r="B69" s="32" t="s">
        <v>22</v>
      </c>
      <c r="C69" s="18">
        <f t="shared" si="8"/>
        <v>0.82</v>
      </c>
      <c r="D69" s="1">
        <v>46</v>
      </c>
      <c r="E69" s="20">
        <v>40</v>
      </c>
      <c r="F69" s="21"/>
      <c r="G69" s="18">
        <f t="shared" si="9"/>
        <v>38.8</v>
      </c>
      <c r="H69" s="18">
        <f t="shared" si="10"/>
        <v>50.5176</v>
      </c>
      <c r="I69" s="13">
        <f t="shared" si="1"/>
        <v>0</v>
      </c>
    </row>
    <row r="70" spans="1:9" ht="60.75" customHeight="1">
      <c r="A70" s="7" t="s">
        <v>78</v>
      </c>
      <c r="B70" s="32" t="s">
        <v>22</v>
      </c>
      <c r="C70" s="18">
        <f t="shared" si="8"/>
        <v>0.61</v>
      </c>
      <c r="D70" s="1">
        <v>47</v>
      </c>
      <c r="E70" s="20">
        <v>30</v>
      </c>
      <c r="F70" s="21"/>
      <c r="G70" s="18">
        <f t="shared" si="9"/>
        <v>29.1</v>
      </c>
      <c r="H70" s="18">
        <f t="shared" si="10"/>
        <v>37.888200000000005</v>
      </c>
      <c r="I70" s="13">
        <f t="shared" si="1"/>
        <v>0</v>
      </c>
    </row>
    <row r="71" spans="1:9" ht="17.25" customHeight="1">
      <c r="A71" s="7" t="s">
        <v>79</v>
      </c>
      <c r="B71" s="32" t="s">
        <v>22</v>
      </c>
      <c r="C71" s="18">
        <f t="shared" si="8"/>
        <v>0.61</v>
      </c>
      <c r="D71" s="1">
        <v>48</v>
      </c>
      <c r="E71" s="20">
        <v>30</v>
      </c>
      <c r="F71" s="21"/>
      <c r="G71" s="18">
        <f t="shared" si="9"/>
        <v>29.1</v>
      </c>
      <c r="H71" s="18">
        <f t="shared" si="10"/>
        <v>37.888200000000005</v>
      </c>
      <c r="I71" s="13">
        <f t="shared" si="1"/>
        <v>0</v>
      </c>
    </row>
    <row r="72" spans="1:9" ht="28.5" customHeight="1">
      <c r="A72" s="7" t="s">
        <v>80</v>
      </c>
      <c r="B72" s="32" t="s">
        <v>22</v>
      </c>
      <c r="C72" s="18">
        <f t="shared" si="8"/>
        <v>0.82</v>
      </c>
      <c r="D72" s="1">
        <v>49</v>
      </c>
      <c r="E72" s="20">
        <v>40</v>
      </c>
      <c r="F72" s="21"/>
      <c r="G72" s="18">
        <f t="shared" si="9"/>
        <v>38.8</v>
      </c>
      <c r="H72" s="18">
        <f t="shared" si="10"/>
        <v>50.5176</v>
      </c>
      <c r="I72" s="13">
        <f t="shared" si="1"/>
        <v>0</v>
      </c>
    </row>
    <row r="73" spans="1:9" ht="16.5" customHeight="1">
      <c r="A73" s="30" t="s">
        <v>68</v>
      </c>
      <c r="B73" s="32"/>
      <c r="C73" s="18"/>
      <c r="D73" s="1"/>
      <c r="E73" s="20"/>
      <c r="F73" s="21"/>
      <c r="G73" s="18"/>
      <c r="H73" s="18"/>
      <c r="I73" s="13"/>
    </row>
    <row r="74" spans="1:9" ht="50.25" customHeight="1">
      <c r="A74" s="7" t="s">
        <v>69</v>
      </c>
      <c r="B74" s="32" t="s">
        <v>22</v>
      </c>
      <c r="C74" s="18">
        <f>ROUND(E74/E$77,2)</f>
        <v>1.22</v>
      </c>
      <c r="D74" s="1">
        <v>50</v>
      </c>
      <c r="E74" s="20">
        <v>60</v>
      </c>
      <c r="F74" s="21"/>
      <c r="G74" s="18">
        <f>ROUND(E74*E$80,2)</f>
        <v>58.2</v>
      </c>
      <c r="H74" s="18">
        <f>G74*1.302</f>
        <v>75.77640000000001</v>
      </c>
      <c r="I74" s="13">
        <f t="shared" si="1"/>
        <v>0</v>
      </c>
    </row>
    <row r="75" spans="1:9" ht="39" customHeight="1">
      <c r="A75" s="7" t="s">
        <v>70</v>
      </c>
      <c r="B75" s="32"/>
      <c r="C75" s="18">
        <f>ROUND(E75/E$77,2)</f>
        <v>0.61</v>
      </c>
      <c r="D75" s="1">
        <v>51</v>
      </c>
      <c r="E75" s="20">
        <v>30</v>
      </c>
      <c r="F75" s="21"/>
      <c r="G75" s="18">
        <f>ROUND(E75*E$80,2)</f>
        <v>29.1</v>
      </c>
      <c r="H75" s="18">
        <f>G75*1.302</f>
        <v>37.888200000000005</v>
      </c>
      <c r="I75" s="13">
        <f t="shared" si="1"/>
        <v>0</v>
      </c>
    </row>
    <row r="76" spans="1:9" ht="12.75">
      <c r="A76" s="5" t="s">
        <v>8</v>
      </c>
      <c r="B76" s="6" t="s">
        <v>10</v>
      </c>
      <c r="C76" s="8">
        <f>SUM(C5:C75)</f>
        <v>50.949999999999996</v>
      </c>
      <c r="D76" s="10" t="s">
        <v>10</v>
      </c>
      <c r="E76" s="8">
        <f>SUM(E5:E75)</f>
        <v>2500</v>
      </c>
      <c r="F76" s="10" t="s">
        <v>10</v>
      </c>
      <c r="G76" s="25">
        <f>SUM(G5:G75)</f>
        <v>2424.9999999999995</v>
      </c>
      <c r="H76" s="10" t="s">
        <v>10</v>
      </c>
      <c r="I76" s="15" t="s">
        <v>10</v>
      </c>
    </row>
    <row r="77" spans="1:9" ht="12.75">
      <c r="A77" s="5" t="s">
        <v>9</v>
      </c>
      <c r="B77" s="6" t="s">
        <v>10</v>
      </c>
      <c r="C77" s="8">
        <f>C76/D75</f>
        <v>0.9990196078431371</v>
      </c>
      <c r="D77" s="10" t="s">
        <v>10</v>
      </c>
      <c r="E77" s="8">
        <f>E76/D75</f>
        <v>49.01960784313726</v>
      </c>
      <c r="F77" s="10" t="s">
        <v>10</v>
      </c>
      <c r="G77" s="26">
        <f>G76/D75</f>
        <v>47.54901960784313</v>
      </c>
      <c r="H77" s="10" t="s">
        <v>10</v>
      </c>
      <c r="I77" s="15" t="s">
        <v>10</v>
      </c>
    </row>
    <row r="78" spans="1:9" ht="24">
      <c r="A78" s="37" t="s">
        <v>11</v>
      </c>
      <c r="B78" s="6" t="s">
        <v>10</v>
      </c>
      <c r="C78" s="6" t="s">
        <v>10</v>
      </c>
      <c r="D78" s="10" t="s">
        <v>10</v>
      </c>
      <c r="E78" s="8">
        <f>(1974-414.54)/12</f>
        <v>129.955</v>
      </c>
      <c r="F78" s="10" t="s">
        <v>10</v>
      </c>
      <c r="G78" s="10" t="s">
        <v>10</v>
      </c>
      <c r="H78" s="10" t="s">
        <v>10</v>
      </c>
      <c r="I78" s="15" t="s">
        <v>10</v>
      </c>
    </row>
    <row r="79" spans="1:9" ht="17.25" customHeight="1">
      <c r="A79" s="37" t="s">
        <v>12</v>
      </c>
      <c r="B79" s="6" t="s">
        <v>10</v>
      </c>
      <c r="C79" s="6" t="s">
        <v>10</v>
      </c>
      <c r="D79" s="10" t="s">
        <v>10</v>
      </c>
      <c r="E79" s="8">
        <f>E78*60/E77</f>
        <v>159.06492</v>
      </c>
      <c r="F79" s="10" t="s">
        <v>10</v>
      </c>
      <c r="G79" s="10" t="s">
        <v>10</v>
      </c>
      <c r="H79" s="10" t="s">
        <v>10</v>
      </c>
      <c r="I79" s="15" t="s">
        <v>10</v>
      </c>
    </row>
    <row r="80" spans="1:9" ht="53.25" customHeight="1">
      <c r="A80" s="17" t="s">
        <v>83</v>
      </c>
      <c r="B80" s="6" t="s">
        <v>10</v>
      </c>
      <c r="C80" s="6" t="s">
        <v>10</v>
      </c>
      <c r="D80" s="10" t="s">
        <v>10</v>
      </c>
      <c r="E80" s="11">
        <f>ROUND(7576.1/E78/60,2)</f>
        <v>0.97</v>
      </c>
      <c r="F80" s="10" t="s">
        <v>10</v>
      </c>
      <c r="G80" s="10" t="s">
        <v>10</v>
      </c>
      <c r="H80" s="10" t="s">
        <v>10</v>
      </c>
      <c r="I80" s="15" t="s">
        <v>10</v>
      </c>
    </row>
  </sheetData>
  <sheetProtection/>
  <printOptions/>
  <pageMargins left="0.9448818897637796" right="0.7480314960629921" top="0.7874015748031497" bottom="0.5905511811023623" header="0.5118110236220472" footer="0.5118110236220472"/>
  <pageSetup fitToHeight="2" fitToWidth="1" horizontalDpi="600" verticalDpi="600" orientation="portrait" paperSize="9" scale="75" r:id="rId1"/>
  <rowBreaks count="1" manualBreakCount="1">
    <brk id="39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61">
      <selection activeCell="E80" sqref="E80"/>
    </sheetView>
  </sheetViews>
  <sheetFormatPr defaultColWidth="9.00390625" defaultRowHeight="12.75"/>
  <cols>
    <col min="1" max="1" width="49.125" style="0" customWidth="1"/>
  </cols>
  <sheetData>
    <row r="1" spans="1:9" ht="14.25">
      <c r="A1" s="2" t="s">
        <v>84</v>
      </c>
      <c r="B1" s="3"/>
      <c r="C1" s="3"/>
      <c r="D1" s="3"/>
      <c r="E1" s="3"/>
      <c r="F1" s="3"/>
      <c r="G1" s="3"/>
      <c r="H1" s="3"/>
      <c r="I1" s="12"/>
    </row>
    <row r="2" spans="1:9" ht="60">
      <c r="A2" s="1" t="s">
        <v>0</v>
      </c>
      <c r="B2" s="1" t="s">
        <v>6</v>
      </c>
      <c r="C2" s="1" t="s">
        <v>16</v>
      </c>
      <c r="D2" s="1" t="s">
        <v>7</v>
      </c>
      <c r="E2" s="1" t="s">
        <v>17</v>
      </c>
      <c r="F2" s="1" t="s">
        <v>13</v>
      </c>
      <c r="G2" s="1" t="s">
        <v>14</v>
      </c>
      <c r="H2" s="1" t="s">
        <v>18</v>
      </c>
      <c r="I2" s="13" t="s">
        <v>15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5" t="s">
        <v>1</v>
      </c>
      <c r="B4" s="6"/>
      <c r="C4" s="6"/>
      <c r="D4" s="6"/>
      <c r="E4" s="6"/>
      <c r="F4" s="6"/>
      <c r="G4" s="6"/>
      <c r="H4" s="6"/>
      <c r="I4" s="14"/>
    </row>
    <row r="5" spans="1:9" ht="12" customHeight="1">
      <c r="A5" s="7" t="s">
        <v>27</v>
      </c>
      <c r="B5" s="27" t="s">
        <v>22</v>
      </c>
      <c r="C5" s="18">
        <f>ROUND(E5/E$77,2)</f>
        <v>1.22</v>
      </c>
      <c r="D5" s="27">
        <v>1</v>
      </c>
      <c r="E5" s="29">
        <v>60</v>
      </c>
      <c r="F5" s="28">
        <v>119.6</v>
      </c>
      <c r="G5" s="18">
        <f>ROUND(E5*E$80,2)</f>
        <v>60.6</v>
      </c>
      <c r="H5" s="18">
        <f aca="true" t="shared" si="0" ref="H5:H15">G5*1.302</f>
        <v>78.9012</v>
      </c>
      <c r="I5" s="13">
        <f aca="true" t="shared" si="1" ref="I5:I75">IF(F5&gt;0,H5/F5,0)</f>
        <v>0.6597090301003345</v>
      </c>
    </row>
    <row r="6" spans="1:9" ht="27.75" customHeight="1">
      <c r="A6" s="31" t="s">
        <v>28</v>
      </c>
      <c r="B6" s="27"/>
      <c r="C6" s="18"/>
      <c r="D6" s="1"/>
      <c r="E6" s="19"/>
      <c r="F6" s="18"/>
      <c r="G6" s="18"/>
      <c r="H6" s="18"/>
      <c r="I6" s="13"/>
    </row>
    <row r="7" spans="1:9" ht="12.75" customHeight="1">
      <c r="A7" s="7" t="s">
        <v>29</v>
      </c>
      <c r="B7" s="27" t="s">
        <v>22</v>
      </c>
      <c r="C7" s="18">
        <f>ROUND(E7/E$77,2)</f>
        <v>0.31</v>
      </c>
      <c r="D7" s="1">
        <v>2</v>
      </c>
      <c r="E7" s="19">
        <v>15</v>
      </c>
      <c r="F7" s="18">
        <v>7.7</v>
      </c>
      <c r="G7" s="18">
        <f>ROUND(E7*E$80,2)</f>
        <v>15.15</v>
      </c>
      <c r="H7" s="18">
        <f t="shared" si="0"/>
        <v>19.7253</v>
      </c>
      <c r="I7" s="13">
        <f t="shared" si="1"/>
        <v>2.5617272727272726</v>
      </c>
    </row>
    <row r="8" spans="1:9" ht="16.5" customHeight="1">
      <c r="A8" s="30" t="s">
        <v>2</v>
      </c>
      <c r="B8" s="1"/>
      <c r="C8" s="18"/>
      <c r="D8" s="1"/>
      <c r="E8" s="19"/>
      <c r="F8" s="18"/>
      <c r="G8" s="18"/>
      <c r="H8" s="18"/>
      <c r="I8" s="13"/>
    </row>
    <row r="9" spans="1:9" ht="14.25" customHeight="1">
      <c r="A9" s="7" t="s">
        <v>23</v>
      </c>
      <c r="B9" s="1"/>
      <c r="C9" s="18"/>
      <c r="D9" s="1"/>
      <c r="E9" s="19"/>
      <c r="F9" s="18"/>
      <c r="G9" s="18"/>
      <c r="H9" s="18"/>
      <c r="I9" s="13"/>
    </row>
    <row r="10" spans="1:9" ht="12" customHeight="1">
      <c r="A10" s="7" t="s">
        <v>30</v>
      </c>
      <c r="B10" s="27" t="s">
        <v>22</v>
      </c>
      <c r="C10" s="18">
        <f>ROUND(E10/E$77,2)</f>
        <v>0.51</v>
      </c>
      <c r="D10" s="1">
        <v>3</v>
      </c>
      <c r="E10" s="19">
        <v>25</v>
      </c>
      <c r="F10" s="18"/>
      <c r="G10" s="18">
        <f>ROUND(E10*E$80,2)</f>
        <v>25.25</v>
      </c>
      <c r="H10" s="18">
        <f t="shared" si="0"/>
        <v>32.8755</v>
      </c>
      <c r="I10" s="13">
        <f t="shared" si="1"/>
        <v>0</v>
      </c>
    </row>
    <row r="11" spans="1:9" ht="12" customHeight="1">
      <c r="A11" s="7" t="s">
        <v>24</v>
      </c>
      <c r="B11" s="27" t="s">
        <v>22</v>
      </c>
      <c r="C11" s="18">
        <f>ROUND(E11/E$77,2)</f>
        <v>0.2</v>
      </c>
      <c r="D11" s="1">
        <v>4</v>
      </c>
      <c r="E11" s="19">
        <v>10</v>
      </c>
      <c r="F11" s="18"/>
      <c r="G11" s="18">
        <f>ROUND(E11*E$80,2)</f>
        <v>10.1</v>
      </c>
      <c r="H11" s="18">
        <f t="shared" si="0"/>
        <v>13.1502</v>
      </c>
      <c r="I11" s="13">
        <f t="shared" si="1"/>
        <v>0</v>
      </c>
    </row>
    <row r="12" spans="1:9" ht="12" customHeight="1">
      <c r="A12" s="7" t="s">
        <v>31</v>
      </c>
      <c r="B12" s="27"/>
      <c r="C12" s="18"/>
      <c r="D12" s="1"/>
      <c r="E12" s="20"/>
      <c r="F12" s="21"/>
      <c r="G12" s="18"/>
      <c r="H12" s="18"/>
      <c r="I12" s="13"/>
    </row>
    <row r="13" spans="1:9" ht="15" customHeight="1">
      <c r="A13" s="7" t="s">
        <v>32</v>
      </c>
      <c r="B13" s="1" t="s">
        <v>22</v>
      </c>
      <c r="C13" s="18">
        <f>ROUND(E13/E$77,2)</f>
        <v>0.51</v>
      </c>
      <c r="D13" s="1">
        <v>5</v>
      </c>
      <c r="E13" s="20">
        <v>25</v>
      </c>
      <c r="F13" s="21"/>
      <c r="G13" s="18">
        <f>ROUND(E13*E$80,2)</f>
        <v>25.25</v>
      </c>
      <c r="H13" s="18">
        <f t="shared" si="0"/>
        <v>32.8755</v>
      </c>
      <c r="I13" s="13">
        <f t="shared" si="1"/>
        <v>0</v>
      </c>
    </row>
    <row r="14" spans="1:9" ht="12.75">
      <c r="A14" s="7" t="s">
        <v>33</v>
      </c>
      <c r="B14" s="27" t="s">
        <v>22</v>
      </c>
      <c r="C14" s="18">
        <f>ROUND(E14/E$77,2)</f>
        <v>0.71</v>
      </c>
      <c r="D14" s="1">
        <v>6</v>
      </c>
      <c r="E14" s="20">
        <v>35</v>
      </c>
      <c r="F14" s="21"/>
      <c r="G14" s="18">
        <f>ROUND(E14*E$80,2)</f>
        <v>35.35</v>
      </c>
      <c r="H14" s="18">
        <f t="shared" si="0"/>
        <v>46.0257</v>
      </c>
      <c r="I14" s="13">
        <f t="shared" si="1"/>
        <v>0</v>
      </c>
    </row>
    <row r="15" spans="1:9" ht="63" customHeight="1">
      <c r="A15" s="7" t="s">
        <v>34</v>
      </c>
      <c r="B15" s="32" t="s">
        <v>22</v>
      </c>
      <c r="C15" s="18">
        <f>ROUND(E15/E$77,2)</f>
        <v>0.61</v>
      </c>
      <c r="D15" s="1">
        <v>7</v>
      </c>
      <c r="E15" s="20">
        <v>30</v>
      </c>
      <c r="F15" s="21"/>
      <c r="G15" s="18">
        <f>ROUND(E15*E$80,2)</f>
        <v>30.3</v>
      </c>
      <c r="H15" s="18">
        <f t="shared" si="0"/>
        <v>39.4506</v>
      </c>
      <c r="I15" s="13">
        <f t="shared" si="1"/>
        <v>0</v>
      </c>
    </row>
    <row r="16" spans="1:9" ht="14.25" customHeight="1">
      <c r="A16" s="30" t="s">
        <v>5</v>
      </c>
      <c r="B16" s="32"/>
      <c r="C16" s="18"/>
      <c r="D16" s="1"/>
      <c r="E16" s="20"/>
      <c r="F16" s="21"/>
      <c r="G16" s="18"/>
      <c r="H16" s="18"/>
      <c r="I16" s="13"/>
    </row>
    <row r="17" spans="1:9" ht="27.75" customHeight="1">
      <c r="A17" s="7" t="s">
        <v>35</v>
      </c>
      <c r="B17" s="32"/>
      <c r="C17" s="22"/>
      <c r="D17" s="1"/>
      <c r="E17" s="20"/>
      <c r="F17" s="21"/>
      <c r="G17" s="20"/>
      <c r="H17" s="20"/>
      <c r="I17" s="13"/>
    </row>
    <row r="18" spans="1:9" ht="17.25" customHeight="1">
      <c r="A18" s="7" t="s">
        <v>36</v>
      </c>
      <c r="B18" s="32" t="s">
        <v>22</v>
      </c>
      <c r="C18" s="18">
        <f>ROUND(E18/E$77,2)</f>
        <v>1.22</v>
      </c>
      <c r="D18" s="1">
        <v>8</v>
      </c>
      <c r="E18" s="20">
        <v>60</v>
      </c>
      <c r="F18" s="21">
        <v>16.6</v>
      </c>
      <c r="G18" s="18">
        <f>ROUND(E18*E$80,2)</f>
        <v>60.6</v>
      </c>
      <c r="H18" s="18">
        <f>G18*1.302</f>
        <v>78.9012</v>
      </c>
      <c r="I18" s="13">
        <f t="shared" si="1"/>
        <v>4.753084337349398</v>
      </c>
    </row>
    <row r="19" spans="1:9" ht="13.5" customHeight="1">
      <c r="A19" s="7" t="s">
        <v>37</v>
      </c>
      <c r="B19" s="32" t="s">
        <v>22</v>
      </c>
      <c r="C19" s="18">
        <f>ROUND(E19/E$77,2)</f>
        <v>1.84</v>
      </c>
      <c r="D19" s="1">
        <v>9</v>
      </c>
      <c r="E19" s="20">
        <v>90</v>
      </c>
      <c r="F19" s="21">
        <v>16.6</v>
      </c>
      <c r="G19" s="18">
        <f>ROUND(E19*E$80,2)</f>
        <v>90.9</v>
      </c>
      <c r="H19" s="18">
        <f>G19*1.302</f>
        <v>118.35180000000001</v>
      </c>
      <c r="I19" s="13">
        <f t="shared" si="1"/>
        <v>7.129626506024096</v>
      </c>
    </row>
    <row r="20" spans="1:9" ht="37.5" customHeight="1">
      <c r="A20" s="7" t="s">
        <v>21</v>
      </c>
      <c r="B20" s="32" t="s">
        <v>22</v>
      </c>
      <c r="C20" s="18">
        <f>ROUND(E20/E$77,2)</f>
        <v>0.2</v>
      </c>
      <c r="D20" s="1">
        <v>10</v>
      </c>
      <c r="E20" s="20">
        <v>10</v>
      </c>
      <c r="F20" s="21"/>
      <c r="G20" s="18">
        <f>ROUND(E20*E$80,2)</f>
        <v>10.1</v>
      </c>
      <c r="H20" s="18">
        <f>G20*1.302</f>
        <v>13.1502</v>
      </c>
      <c r="I20" s="13">
        <f t="shared" si="1"/>
        <v>0</v>
      </c>
    </row>
    <row r="21" spans="1:9" ht="25.5" customHeight="1">
      <c r="A21" s="7" t="s">
        <v>38</v>
      </c>
      <c r="B21" s="32"/>
      <c r="C21" s="18"/>
      <c r="D21" s="1"/>
      <c r="E21" s="20"/>
      <c r="F21" s="21"/>
      <c r="G21" s="18"/>
      <c r="H21" s="18"/>
      <c r="I21" s="13"/>
    </row>
    <row r="22" spans="1:9" ht="18" customHeight="1">
      <c r="A22" s="7" t="s">
        <v>39</v>
      </c>
      <c r="B22" s="32" t="s">
        <v>22</v>
      </c>
      <c r="C22" s="18">
        <f>ROUND(E22/E$77,2)</f>
        <v>1.22</v>
      </c>
      <c r="D22" s="1">
        <v>11</v>
      </c>
      <c r="E22" s="20">
        <v>60</v>
      </c>
      <c r="F22" s="21">
        <v>30.9</v>
      </c>
      <c r="G22" s="18">
        <f aca="true" t="shared" si="2" ref="G22:G30">ROUND(E22*E$80,2)</f>
        <v>60.6</v>
      </c>
      <c r="H22" s="18">
        <f>G22*1.302</f>
        <v>78.9012</v>
      </c>
      <c r="I22" s="13">
        <f aca="true" t="shared" si="3" ref="I22:I29">IF(F22&gt;0,H22/F22,0)</f>
        <v>2.553436893203884</v>
      </c>
    </row>
    <row r="23" spans="1:9" ht="14.25" customHeight="1">
      <c r="A23" s="7" t="s">
        <v>40</v>
      </c>
      <c r="B23" s="32" t="s">
        <v>22</v>
      </c>
      <c r="C23" s="18">
        <f>ROUND(E23/E$77,2)</f>
        <v>3.06</v>
      </c>
      <c r="D23" s="1">
        <v>12</v>
      </c>
      <c r="E23" s="20">
        <v>150</v>
      </c>
      <c r="F23" s="21">
        <v>30.9</v>
      </c>
      <c r="G23" s="18">
        <f t="shared" si="2"/>
        <v>151.5</v>
      </c>
      <c r="H23" s="18">
        <f>G23*1.302</f>
        <v>197.25300000000001</v>
      </c>
      <c r="I23" s="13">
        <f t="shared" si="3"/>
        <v>6.3835922330097095</v>
      </c>
    </row>
    <row r="24" spans="1:9" ht="14.25" customHeight="1">
      <c r="A24" s="7" t="s">
        <v>41</v>
      </c>
      <c r="B24" s="32" t="s">
        <v>22</v>
      </c>
      <c r="C24" s="18">
        <f>ROUND(E24/E$77,2)</f>
        <v>1.22</v>
      </c>
      <c r="D24" s="1">
        <v>13</v>
      </c>
      <c r="E24" s="20">
        <v>60</v>
      </c>
      <c r="F24" s="21">
        <v>30.9</v>
      </c>
      <c r="G24" s="18">
        <f t="shared" si="2"/>
        <v>60.6</v>
      </c>
      <c r="H24" s="18">
        <f aca="true" t="shared" si="4" ref="H24:H43">G24*1.302</f>
        <v>78.9012</v>
      </c>
      <c r="I24" s="13">
        <f t="shared" si="3"/>
        <v>2.553436893203884</v>
      </c>
    </row>
    <row r="25" spans="1:9" ht="16.5" customHeight="1">
      <c r="A25" s="7" t="s">
        <v>42</v>
      </c>
      <c r="B25" s="32" t="s">
        <v>22</v>
      </c>
      <c r="C25" s="18">
        <f>ROUND(E25/E$77,2)</f>
        <v>2.45</v>
      </c>
      <c r="D25" s="1">
        <v>14</v>
      </c>
      <c r="E25" s="20">
        <v>120</v>
      </c>
      <c r="F25" s="21">
        <v>30.9</v>
      </c>
      <c r="G25" s="18">
        <f t="shared" si="2"/>
        <v>121.2</v>
      </c>
      <c r="H25" s="18">
        <f t="shared" si="4"/>
        <v>157.8024</v>
      </c>
      <c r="I25" s="13">
        <f t="shared" si="3"/>
        <v>5.106873786407768</v>
      </c>
    </row>
    <row r="26" spans="1:9" ht="14.25" customHeight="1">
      <c r="A26" s="7" t="s">
        <v>43</v>
      </c>
      <c r="B26" s="22"/>
      <c r="C26" s="18"/>
      <c r="D26" s="1"/>
      <c r="E26" s="20"/>
      <c r="F26" s="21"/>
      <c r="G26" s="18">
        <f t="shared" si="2"/>
        <v>0</v>
      </c>
      <c r="H26" s="18">
        <f t="shared" si="4"/>
        <v>0</v>
      </c>
      <c r="I26" s="13">
        <f t="shared" si="3"/>
        <v>0</v>
      </c>
    </row>
    <row r="27" spans="1:9" ht="14.25" customHeight="1">
      <c r="A27" s="7" t="s">
        <v>32</v>
      </c>
      <c r="B27" s="32" t="s">
        <v>22</v>
      </c>
      <c r="C27" s="18">
        <f>ROUND(E27/E$77,2)</f>
        <v>0.92</v>
      </c>
      <c r="D27" s="1">
        <v>15</v>
      </c>
      <c r="E27" s="20">
        <v>45</v>
      </c>
      <c r="F27" s="21">
        <v>24.7</v>
      </c>
      <c r="G27" s="18">
        <f t="shared" si="2"/>
        <v>45.45</v>
      </c>
      <c r="H27" s="18">
        <f t="shared" si="4"/>
        <v>59.175900000000006</v>
      </c>
      <c r="I27" s="13">
        <f t="shared" si="3"/>
        <v>2.3957854251012147</v>
      </c>
    </row>
    <row r="28" spans="1:9" ht="12.75">
      <c r="A28" s="7" t="s">
        <v>33</v>
      </c>
      <c r="B28" s="32" t="s">
        <v>22</v>
      </c>
      <c r="C28" s="18">
        <f>ROUND(E28/E$77,2)</f>
        <v>1.22</v>
      </c>
      <c r="D28" s="1">
        <v>16</v>
      </c>
      <c r="E28" s="20">
        <v>60</v>
      </c>
      <c r="F28" s="21">
        <v>16.6</v>
      </c>
      <c r="G28" s="18">
        <f t="shared" si="2"/>
        <v>60.6</v>
      </c>
      <c r="H28" s="18">
        <f t="shared" si="4"/>
        <v>78.9012</v>
      </c>
      <c r="I28" s="13">
        <f t="shared" si="3"/>
        <v>4.753084337349398</v>
      </c>
    </row>
    <row r="29" spans="1:9" ht="15" customHeight="1">
      <c r="A29" s="7" t="s">
        <v>44</v>
      </c>
      <c r="B29" s="32" t="s">
        <v>22</v>
      </c>
      <c r="C29" s="18">
        <f>ROUND(E29/E$77,2)</f>
        <v>1.22</v>
      </c>
      <c r="D29" s="1">
        <v>17</v>
      </c>
      <c r="E29" s="20">
        <v>60</v>
      </c>
      <c r="F29" s="21"/>
      <c r="G29" s="18">
        <f t="shared" si="2"/>
        <v>60.6</v>
      </c>
      <c r="H29" s="18">
        <f t="shared" si="4"/>
        <v>78.9012</v>
      </c>
      <c r="I29" s="13">
        <f t="shared" si="3"/>
        <v>0</v>
      </c>
    </row>
    <row r="30" spans="1:9" ht="12.75" customHeight="1">
      <c r="A30" s="7" t="s">
        <v>45</v>
      </c>
      <c r="B30" s="32" t="s">
        <v>22</v>
      </c>
      <c r="C30" s="18">
        <f>ROUND(E30/E$77,2)</f>
        <v>1.22</v>
      </c>
      <c r="D30" s="1">
        <v>18</v>
      </c>
      <c r="E30" s="20">
        <v>60</v>
      </c>
      <c r="F30" s="21">
        <v>16.6</v>
      </c>
      <c r="G30" s="18">
        <f t="shared" si="2"/>
        <v>60.6</v>
      </c>
      <c r="H30" s="18">
        <f t="shared" si="4"/>
        <v>78.9012</v>
      </c>
      <c r="I30" s="13">
        <f t="shared" si="1"/>
        <v>4.753084337349398</v>
      </c>
    </row>
    <row r="31" spans="1:9" ht="15" customHeight="1">
      <c r="A31" s="30" t="s">
        <v>3</v>
      </c>
      <c r="B31" s="32"/>
      <c r="C31" s="18"/>
      <c r="D31" s="1"/>
      <c r="E31" s="19"/>
      <c r="F31" s="18"/>
      <c r="G31" s="18"/>
      <c r="H31" s="18"/>
      <c r="I31" s="13"/>
    </row>
    <row r="32" spans="1:9" ht="54.75" customHeight="1">
      <c r="A32" s="7" t="s">
        <v>46</v>
      </c>
      <c r="B32" s="32" t="s">
        <v>22</v>
      </c>
      <c r="C32" s="18">
        <f>ROUND(E32/E$77,2)</f>
        <v>0.71</v>
      </c>
      <c r="D32" s="1">
        <v>19</v>
      </c>
      <c r="E32" s="19">
        <v>35</v>
      </c>
      <c r="F32" s="18"/>
      <c r="G32" s="18">
        <f>ROUND(E32*E$80,2)</f>
        <v>35.35</v>
      </c>
      <c r="H32" s="18">
        <f t="shared" si="4"/>
        <v>46.0257</v>
      </c>
      <c r="I32" s="13">
        <f t="shared" si="1"/>
        <v>0</v>
      </c>
    </row>
    <row r="33" spans="1:9" ht="29.25" customHeight="1">
      <c r="A33" s="7" t="s">
        <v>74</v>
      </c>
      <c r="B33" s="32"/>
      <c r="C33" s="18"/>
      <c r="D33" s="1"/>
      <c r="E33" s="19"/>
      <c r="F33" s="18"/>
      <c r="G33" s="18"/>
      <c r="H33" s="18"/>
      <c r="I33" s="13"/>
    </row>
    <row r="34" spans="1:9" ht="18" customHeight="1">
      <c r="A34" s="7" t="s">
        <v>47</v>
      </c>
      <c r="B34" s="32" t="s">
        <v>22</v>
      </c>
      <c r="C34" s="18">
        <f aca="true" t="shared" si="5" ref="C34:C39">ROUND(E34/E$77,2)</f>
        <v>0.92</v>
      </c>
      <c r="D34" s="1">
        <v>20</v>
      </c>
      <c r="E34" s="19">
        <v>45</v>
      </c>
      <c r="F34" s="18"/>
      <c r="G34" s="18">
        <f aca="true" t="shared" si="6" ref="G34:G39">ROUND(E34*E$80,2)</f>
        <v>45.45</v>
      </c>
      <c r="H34" s="18">
        <f t="shared" si="4"/>
        <v>59.175900000000006</v>
      </c>
      <c r="I34" s="13">
        <f t="shared" si="1"/>
        <v>0</v>
      </c>
    </row>
    <row r="35" spans="1:9" ht="15.75" customHeight="1">
      <c r="A35" s="7" t="s">
        <v>48</v>
      </c>
      <c r="B35" s="32" t="s">
        <v>22</v>
      </c>
      <c r="C35" s="18">
        <f t="shared" si="5"/>
        <v>1.22</v>
      </c>
      <c r="D35" s="1">
        <v>21</v>
      </c>
      <c r="E35" s="19">
        <v>60</v>
      </c>
      <c r="F35" s="18"/>
      <c r="G35" s="18">
        <f t="shared" si="6"/>
        <v>60.6</v>
      </c>
      <c r="H35" s="18">
        <f t="shared" si="4"/>
        <v>78.9012</v>
      </c>
      <c r="I35" s="13">
        <f t="shared" si="1"/>
        <v>0</v>
      </c>
    </row>
    <row r="36" spans="1:9" ht="18" customHeight="1">
      <c r="A36" s="7" t="s">
        <v>49</v>
      </c>
      <c r="B36" s="32" t="s">
        <v>22</v>
      </c>
      <c r="C36" s="18">
        <f t="shared" si="5"/>
        <v>1.22</v>
      </c>
      <c r="D36" s="1">
        <v>22</v>
      </c>
      <c r="E36" s="19">
        <v>60</v>
      </c>
      <c r="F36" s="18"/>
      <c r="G36" s="19">
        <f t="shared" si="6"/>
        <v>60.6</v>
      </c>
      <c r="H36" s="19">
        <f t="shared" si="4"/>
        <v>78.9012</v>
      </c>
      <c r="I36" s="13">
        <f t="shared" si="1"/>
        <v>0</v>
      </c>
    </row>
    <row r="37" spans="1:9" ht="18.75" customHeight="1">
      <c r="A37" s="7" t="s">
        <v>36</v>
      </c>
      <c r="B37" s="32" t="s">
        <v>22</v>
      </c>
      <c r="C37" s="18">
        <f t="shared" si="5"/>
        <v>1.22</v>
      </c>
      <c r="D37" s="1">
        <v>23</v>
      </c>
      <c r="E37" s="19">
        <v>60</v>
      </c>
      <c r="F37" s="18"/>
      <c r="G37" s="18">
        <f t="shared" si="6"/>
        <v>60.6</v>
      </c>
      <c r="H37" s="18">
        <f t="shared" si="4"/>
        <v>78.9012</v>
      </c>
      <c r="I37" s="13">
        <f t="shared" si="1"/>
        <v>0</v>
      </c>
    </row>
    <row r="38" spans="1:9" ht="14.25" customHeight="1">
      <c r="A38" s="7" t="s">
        <v>53</v>
      </c>
      <c r="B38" s="32" t="s">
        <v>22</v>
      </c>
      <c r="C38" s="18">
        <f t="shared" si="5"/>
        <v>2.45</v>
      </c>
      <c r="D38" s="1">
        <v>24</v>
      </c>
      <c r="E38" s="19">
        <v>120</v>
      </c>
      <c r="F38" s="18"/>
      <c r="G38" s="18">
        <f t="shared" si="6"/>
        <v>121.2</v>
      </c>
      <c r="H38" s="18">
        <f t="shared" si="4"/>
        <v>157.8024</v>
      </c>
      <c r="I38" s="13">
        <f t="shared" si="1"/>
        <v>0</v>
      </c>
    </row>
    <row r="39" spans="1:9" ht="18" customHeight="1">
      <c r="A39" s="7" t="s">
        <v>37</v>
      </c>
      <c r="B39" s="32" t="s">
        <v>22</v>
      </c>
      <c r="C39" s="18">
        <f t="shared" si="5"/>
        <v>1.22</v>
      </c>
      <c r="D39" s="1">
        <v>25</v>
      </c>
      <c r="E39" s="19">
        <v>60</v>
      </c>
      <c r="F39" s="18"/>
      <c r="G39" s="18">
        <f t="shared" si="6"/>
        <v>60.6</v>
      </c>
      <c r="H39" s="18">
        <f t="shared" si="4"/>
        <v>78.9012</v>
      </c>
      <c r="I39" s="13">
        <f t="shared" si="1"/>
        <v>0</v>
      </c>
    </row>
    <row r="40" spans="1:9" ht="65.25" customHeight="1">
      <c r="A40" s="7" t="s">
        <v>50</v>
      </c>
      <c r="B40" s="32"/>
      <c r="C40" s="18"/>
      <c r="D40" s="1"/>
      <c r="E40" s="9"/>
      <c r="F40" s="16"/>
      <c r="G40" s="18"/>
      <c r="H40" s="18"/>
      <c r="I40" s="13"/>
    </row>
    <row r="41" spans="1:9" ht="27.75" customHeight="1">
      <c r="A41" s="7" t="s">
        <v>54</v>
      </c>
      <c r="B41" s="32" t="s">
        <v>22</v>
      </c>
      <c r="C41" s="18">
        <f>ROUND(E41/E$77,2)</f>
        <v>1.22</v>
      </c>
      <c r="D41" s="1">
        <v>26</v>
      </c>
      <c r="E41" s="9">
        <v>60</v>
      </c>
      <c r="F41" s="16">
        <v>5.1</v>
      </c>
      <c r="G41" s="18">
        <f>ROUND(E41*E$80,2)</f>
        <v>60.6</v>
      </c>
      <c r="H41" s="18">
        <f t="shared" si="4"/>
        <v>78.9012</v>
      </c>
      <c r="I41" s="13">
        <f>IF(F41&gt;0,H41/F41,0)</f>
        <v>15.470823529411767</v>
      </c>
    </row>
    <row r="42" spans="1:9" ht="17.25" customHeight="1">
      <c r="A42" s="7" t="s">
        <v>51</v>
      </c>
      <c r="B42" s="32" t="s">
        <v>22</v>
      </c>
      <c r="C42" s="18">
        <f>ROUND(E42/E$77,2)</f>
        <v>1.22</v>
      </c>
      <c r="D42" s="1">
        <v>27</v>
      </c>
      <c r="E42" s="20">
        <v>60</v>
      </c>
      <c r="F42" s="21">
        <v>5.1</v>
      </c>
      <c r="G42" s="18">
        <f>ROUND(E42*E$80,2)</f>
        <v>60.6</v>
      </c>
      <c r="H42" s="18">
        <f t="shared" si="4"/>
        <v>78.9012</v>
      </c>
      <c r="I42" s="13">
        <f>IF(F42&gt;0,H42/F42,0)</f>
        <v>15.470823529411767</v>
      </c>
    </row>
    <row r="43" spans="1:9" ht="30" customHeight="1">
      <c r="A43" s="7" t="s">
        <v>52</v>
      </c>
      <c r="B43" s="32" t="s">
        <v>22</v>
      </c>
      <c r="C43" s="18">
        <f>ROUND(E43/E$77,2)</f>
        <v>0.82</v>
      </c>
      <c r="D43" s="1">
        <v>28</v>
      </c>
      <c r="E43" s="20">
        <v>40</v>
      </c>
      <c r="F43" s="21"/>
      <c r="G43" s="18">
        <f>ROUND(E43*E$80,2)</f>
        <v>40.4</v>
      </c>
      <c r="H43" s="18">
        <f t="shared" si="4"/>
        <v>52.6008</v>
      </c>
      <c r="I43" s="13">
        <f>IF(F43&gt;0,H43/F43,0)</f>
        <v>0</v>
      </c>
    </row>
    <row r="44" spans="1:9" ht="16.5" customHeight="1">
      <c r="A44" s="30" t="s">
        <v>55</v>
      </c>
      <c r="B44" s="22"/>
      <c r="C44" s="22"/>
      <c r="D44" s="1"/>
      <c r="E44" s="20"/>
      <c r="F44" s="21"/>
      <c r="G44" s="23"/>
      <c r="H44" s="20"/>
      <c r="I44" s="13"/>
    </row>
    <row r="45" spans="1:9" ht="37.5" customHeight="1">
      <c r="A45" s="7" t="s">
        <v>75</v>
      </c>
      <c r="B45" s="32" t="s">
        <v>22</v>
      </c>
      <c r="C45" s="18">
        <f>ROUND(E45/E$77,2)</f>
        <v>0.92</v>
      </c>
      <c r="D45" s="1">
        <v>29</v>
      </c>
      <c r="E45" s="20">
        <v>45</v>
      </c>
      <c r="F45" s="21"/>
      <c r="G45" s="18">
        <f>ROUND(E45*E$80,2)</f>
        <v>45.45</v>
      </c>
      <c r="H45" s="18">
        <f aca="true" t="shared" si="7" ref="H45:H58">G45*1.302</f>
        <v>59.175900000000006</v>
      </c>
      <c r="I45" s="13">
        <f t="shared" si="1"/>
        <v>0</v>
      </c>
    </row>
    <row r="46" spans="1:9" ht="36.75" customHeight="1">
      <c r="A46" s="36" t="s">
        <v>76</v>
      </c>
      <c r="B46" s="32"/>
      <c r="C46" s="24"/>
      <c r="D46" s="1"/>
      <c r="E46" s="20"/>
      <c r="F46" s="21"/>
      <c r="G46" s="23"/>
      <c r="H46" s="21"/>
      <c r="I46" s="13"/>
    </row>
    <row r="47" spans="1:9" ht="16.5" customHeight="1">
      <c r="A47" s="7" t="s">
        <v>56</v>
      </c>
      <c r="B47" s="32" t="s">
        <v>22</v>
      </c>
      <c r="C47" s="18">
        <f>ROUND(E47/E$77,2)</f>
        <v>0.92</v>
      </c>
      <c r="D47" s="1">
        <v>30</v>
      </c>
      <c r="E47" s="20">
        <v>45</v>
      </c>
      <c r="F47" s="21">
        <v>10.2</v>
      </c>
      <c r="G47" s="18">
        <f>ROUND(E47*E$80,2)</f>
        <v>45.45</v>
      </c>
      <c r="H47" s="18">
        <f t="shared" si="7"/>
        <v>59.175900000000006</v>
      </c>
      <c r="I47" s="13">
        <f t="shared" si="1"/>
        <v>5.801558823529413</v>
      </c>
    </row>
    <row r="48" spans="1:9" ht="12.75" customHeight="1">
      <c r="A48" s="7" t="s">
        <v>57</v>
      </c>
      <c r="B48" s="32" t="s">
        <v>22</v>
      </c>
      <c r="C48" s="18">
        <f>ROUND(E48/E$77,2)</f>
        <v>1.84</v>
      </c>
      <c r="D48" s="1">
        <v>31</v>
      </c>
      <c r="E48" s="20">
        <v>90</v>
      </c>
      <c r="F48" s="21">
        <v>10.2</v>
      </c>
      <c r="G48" s="18">
        <f>ROUND(E48*E$80,2)</f>
        <v>90.9</v>
      </c>
      <c r="H48" s="18">
        <f t="shared" si="7"/>
        <v>118.35180000000001</v>
      </c>
      <c r="I48" s="13">
        <f t="shared" si="1"/>
        <v>11.603117647058825</v>
      </c>
    </row>
    <row r="49" spans="1:9" ht="16.5" customHeight="1">
      <c r="A49" s="7" t="s">
        <v>58</v>
      </c>
      <c r="B49" s="32" t="s">
        <v>22</v>
      </c>
      <c r="C49" s="18">
        <f>ROUND(E49/E$77,2)</f>
        <v>0.61</v>
      </c>
      <c r="D49" s="1">
        <v>32</v>
      </c>
      <c r="E49" s="20">
        <v>30</v>
      </c>
      <c r="F49" s="21">
        <v>10.2</v>
      </c>
      <c r="G49" s="18">
        <f>ROUND(E49*E$80,2)</f>
        <v>30.3</v>
      </c>
      <c r="H49" s="18">
        <f t="shared" si="7"/>
        <v>39.4506</v>
      </c>
      <c r="I49" s="13">
        <f t="shared" si="1"/>
        <v>3.8677058823529418</v>
      </c>
    </row>
    <row r="50" spans="1:9" ht="17.25" customHeight="1">
      <c r="A50" s="30" t="s">
        <v>4</v>
      </c>
      <c r="B50" s="32"/>
      <c r="C50" s="18"/>
      <c r="D50" s="1"/>
      <c r="E50" s="34"/>
      <c r="F50" s="21"/>
      <c r="G50" s="18"/>
      <c r="H50" s="18"/>
      <c r="I50" s="13"/>
    </row>
    <row r="51" spans="1:9" ht="18" customHeight="1">
      <c r="A51" s="7" t="s">
        <v>59</v>
      </c>
      <c r="B51" s="32"/>
      <c r="C51" s="18"/>
      <c r="D51" s="1"/>
      <c r="E51" s="20"/>
      <c r="F51" s="21"/>
      <c r="G51" s="18"/>
      <c r="H51" s="18"/>
      <c r="I51" s="13"/>
    </row>
    <row r="52" spans="1:9" ht="14.25" customHeight="1">
      <c r="A52" s="7" t="s">
        <v>36</v>
      </c>
      <c r="B52" s="32" t="s">
        <v>22</v>
      </c>
      <c r="C52" s="18">
        <f>ROUND(E52/E$77,2)</f>
        <v>0.82</v>
      </c>
      <c r="D52" s="1">
        <v>33</v>
      </c>
      <c r="E52" s="20">
        <v>40</v>
      </c>
      <c r="F52" s="21">
        <v>22</v>
      </c>
      <c r="G52" s="18">
        <f>ROUND(E52*E$80,2)</f>
        <v>40.4</v>
      </c>
      <c r="H52" s="18">
        <f t="shared" si="7"/>
        <v>52.6008</v>
      </c>
      <c r="I52" s="13">
        <f t="shared" si="1"/>
        <v>2.3909454545454545</v>
      </c>
    </row>
    <row r="53" spans="1:9" ht="14.25" customHeight="1">
      <c r="A53" s="7" t="s">
        <v>37</v>
      </c>
      <c r="B53" s="32" t="s">
        <v>22</v>
      </c>
      <c r="C53" s="18">
        <f>ROUND(E53/E$77,2)</f>
        <v>0.82</v>
      </c>
      <c r="D53" s="1">
        <v>34</v>
      </c>
      <c r="E53" s="20">
        <v>40</v>
      </c>
      <c r="F53" s="21">
        <v>22</v>
      </c>
      <c r="G53" s="18">
        <f>ROUND(E53*E$80,2)</f>
        <v>40.4</v>
      </c>
      <c r="H53" s="18">
        <f t="shared" si="7"/>
        <v>52.6008</v>
      </c>
      <c r="I53" s="13">
        <f t="shared" si="1"/>
        <v>2.3909454545454545</v>
      </c>
    </row>
    <row r="54" spans="1:9" ht="26.25" customHeight="1">
      <c r="A54" s="7" t="s">
        <v>19</v>
      </c>
      <c r="B54" s="32" t="s">
        <v>22</v>
      </c>
      <c r="C54" s="18">
        <f>ROUND(E54/E$77,2)</f>
        <v>0.92</v>
      </c>
      <c r="D54" s="1">
        <v>35</v>
      </c>
      <c r="E54" s="20">
        <v>45</v>
      </c>
      <c r="F54" s="21">
        <v>9.9</v>
      </c>
      <c r="G54" s="18">
        <f>ROUND(E54*E$80,2)</f>
        <v>45.45</v>
      </c>
      <c r="H54" s="18">
        <f t="shared" si="7"/>
        <v>59.175900000000006</v>
      </c>
      <c r="I54" s="13">
        <f t="shared" si="1"/>
        <v>5.977363636363637</v>
      </c>
    </row>
    <row r="55" spans="1:9" ht="15" customHeight="1">
      <c r="A55" s="7" t="s">
        <v>20</v>
      </c>
      <c r="B55" s="32" t="s">
        <v>22</v>
      </c>
      <c r="C55" s="18">
        <f>ROUND(E55/E$77,2)</f>
        <v>0.61</v>
      </c>
      <c r="D55" s="32">
        <v>36</v>
      </c>
      <c r="E55" s="20">
        <v>30</v>
      </c>
      <c r="F55" s="33">
        <v>12</v>
      </c>
      <c r="G55" s="18">
        <f>ROUND(E55*E$80,2)</f>
        <v>30.3</v>
      </c>
      <c r="H55" s="18">
        <f t="shared" si="7"/>
        <v>39.4506</v>
      </c>
      <c r="I55" s="13">
        <f t="shared" si="1"/>
        <v>3.28755</v>
      </c>
    </row>
    <row r="56" spans="1:9" ht="52.5" customHeight="1">
      <c r="A56" s="7" t="s">
        <v>60</v>
      </c>
      <c r="B56" s="32" t="s">
        <v>22</v>
      </c>
      <c r="C56" s="18">
        <f>ROUND(E56/E$77,2)</f>
        <v>0.61</v>
      </c>
      <c r="D56" s="1">
        <v>37</v>
      </c>
      <c r="E56" s="20">
        <v>30</v>
      </c>
      <c r="F56" s="21"/>
      <c r="G56" s="18">
        <f>ROUND(E56*E$80,2)</f>
        <v>30.3</v>
      </c>
      <c r="H56" s="18">
        <f t="shared" si="7"/>
        <v>39.4506</v>
      </c>
      <c r="I56" s="13">
        <f t="shared" si="1"/>
        <v>0</v>
      </c>
    </row>
    <row r="57" spans="1:9" ht="68.25" customHeight="1">
      <c r="A57" s="30" t="s">
        <v>25</v>
      </c>
      <c r="B57" s="22"/>
      <c r="C57" s="18"/>
      <c r="D57" s="1"/>
      <c r="E57" s="20"/>
      <c r="F57" s="21"/>
      <c r="G57" s="18"/>
      <c r="H57" s="18"/>
      <c r="I57" s="13"/>
    </row>
    <row r="58" spans="1:9" ht="27.75" customHeight="1">
      <c r="A58" s="7" t="s">
        <v>26</v>
      </c>
      <c r="B58" s="32" t="s">
        <v>22</v>
      </c>
      <c r="C58" s="18">
        <f>ROUND(E58/E$77,2)</f>
        <v>0.61</v>
      </c>
      <c r="D58" s="1">
        <v>38</v>
      </c>
      <c r="E58" s="34">
        <v>30</v>
      </c>
      <c r="F58" s="21"/>
      <c r="G58" s="18">
        <f>ROUND(E58*E$80,2)</f>
        <v>30.3</v>
      </c>
      <c r="H58" s="18">
        <f t="shared" si="7"/>
        <v>39.4506</v>
      </c>
      <c r="I58" s="13">
        <f t="shared" si="1"/>
        <v>0</v>
      </c>
    </row>
    <row r="59" spans="1:9" ht="30" customHeight="1">
      <c r="A59" s="7" t="s">
        <v>61</v>
      </c>
      <c r="B59" s="32"/>
      <c r="C59" s="33"/>
      <c r="D59" s="32"/>
      <c r="E59" s="20"/>
      <c r="F59" s="33"/>
      <c r="G59" s="33"/>
      <c r="H59" s="33"/>
      <c r="I59" s="35"/>
    </row>
    <row r="60" spans="1:9" ht="15" customHeight="1">
      <c r="A60" s="7" t="s">
        <v>56</v>
      </c>
      <c r="B60" s="32" t="s">
        <v>22</v>
      </c>
      <c r="C60" s="18">
        <f>ROUND(E60/E$77,2)</f>
        <v>0.61</v>
      </c>
      <c r="D60" s="1">
        <v>39</v>
      </c>
      <c r="E60" s="20">
        <v>30</v>
      </c>
      <c r="F60" s="21"/>
      <c r="G60" s="18">
        <f>ROUND(E60*E$80,2)</f>
        <v>30.3</v>
      </c>
      <c r="H60" s="18">
        <f>G60*1.302</f>
        <v>39.4506</v>
      </c>
      <c r="I60" s="13">
        <f t="shared" si="1"/>
        <v>0</v>
      </c>
    </row>
    <row r="61" spans="1:9" ht="14.25" customHeight="1">
      <c r="A61" s="7" t="s">
        <v>57</v>
      </c>
      <c r="B61" s="32" t="s">
        <v>22</v>
      </c>
      <c r="C61" s="18">
        <f>ROUND(E61/E$77,2)</f>
        <v>0.61</v>
      </c>
      <c r="D61" s="1">
        <v>40</v>
      </c>
      <c r="E61" s="20">
        <v>30</v>
      </c>
      <c r="F61" s="21"/>
      <c r="G61" s="18">
        <f>ROUND(E61*E$80,2)</f>
        <v>30.3</v>
      </c>
      <c r="H61" s="18">
        <f>G61*1.302</f>
        <v>39.4506</v>
      </c>
      <c r="I61" s="13">
        <f t="shared" si="1"/>
        <v>0</v>
      </c>
    </row>
    <row r="62" spans="1:9" ht="27" customHeight="1">
      <c r="A62" s="7" t="s">
        <v>62</v>
      </c>
      <c r="B62" s="32"/>
      <c r="C62" s="18"/>
      <c r="D62" s="1"/>
      <c r="E62" s="20"/>
      <c r="F62" s="21"/>
      <c r="G62" s="18"/>
      <c r="H62" s="18"/>
      <c r="I62" s="13"/>
    </row>
    <row r="63" spans="1:9" ht="14.25" customHeight="1">
      <c r="A63" s="7" t="s">
        <v>63</v>
      </c>
      <c r="B63" s="32" t="s">
        <v>22</v>
      </c>
      <c r="C63" s="18">
        <f>ROUND(E63/E$77,2)</f>
        <v>0.92</v>
      </c>
      <c r="D63" s="1">
        <v>41</v>
      </c>
      <c r="E63" s="20">
        <v>45</v>
      </c>
      <c r="F63" s="21"/>
      <c r="G63" s="18">
        <f>ROUND(E63*E$80,2)</f>
        <v>45.45</v>
      </c>
      <c r="H63" s="18">
        <f>G63*1.302</f>
        <v>59.175900000000006</v>
      </c>
      <c r="I63" s="13">
        <f t="shared" si="1"/>
        <v>0</v>
      </c>
    </row>
    <row r="64" spans="1:9" ht="15" customHeight="1">
      <c r="A64" s="7" t="s">
        <v>57</v>
      </c>
      <c r="B64" s="32" t="s">
        <v>22</v>
      </c>
      <c r="C64" s="18">
        <f>ROUND(E64/E$77,2)</f>
        <v>0.92</v>
      </c>
      <c r="D64" s="1">
        <v>42</v>
      </c>
      <c r="E64" s="20">
        <v>45</v>
      </c>
      <c r="F64" s="21"/>
      <c r="G64" s="18">
        <f>ROUND(E64*E$80,2)</f>
        <v>45.45</v>
      </c>
      <c r="H64" s="18">
        <f>G64*1.302</f>
        <v>59.175900000000006</v>
      </c>
      <c r="I64" s="13">
        <f t="shared" si="1"/>
        <v>0</v>
      </c>
    </row>
    <row r="65" spans="1:9" ht="13.5" customHeight="1">
      <c r="A65" s="30" t="s">
        <v>64</v>
      </c>
      <c r="B65" s="32"/>
      <c r="C65" s="18"/>
      <c r="D65" s="1"/>
      <c r="E65" s="20"/>
      <c r="F65" s="21"/>
      <c r="G65" s="18"/>
      <c r="H65" s="18"/>
      <c r="I65" s="13"/>
    </row>
    <row r="66" spans="1:9" ht="15.75" customHeight="1">
      <c r="A66" s="7" t="s">
        <v>65</v>
      </c>
      <c r="B66" s="32" t="s">
        <v>22</v>
      </c>
      <c r="C66" s="18">
        <f aca="true" t="shared" si="8" ref="C66:C72">ROUND(E66/E$77,2)</f>
        <v>1.22</v>
      </c>
      <c r="D66" s="1">
        <v>43</v>
      </c>
      <c r="E66" s="20">
        <v>60</v>
      </c>
      <c r="F66" s="21">
        <v>14</v>
      </c>
      <c r="G66" s="18">
        <f aca="true" t="shared" si="9" ref="G66:G72">ROUND(E66*E$80,2)</f>
        <v>60.6</v>
      </c>
      <c r="H66" s="18">
        <f aca="true" t="shared" si="10" ref="H66:H72">G66*1.302</f>
        <v>78.9012</v>
      </c>
      <c r="I66" s="13">
        <f t="shared" si="1"/>
        <v>5.635800000000001</v>
      </c>
    </row>
    <row r="67" spans="1:9" ht="26.25" customHeight="1">
      <c r="A67" s="7" t="s">
        <v>66</v>
      </c>
      <c r="B67" s="32" t="s">
        <v>22</v>
      </c>
      <c r="C67" s="18">
        <f t="shared" si="8"/>
        <v>0.61</v>
      </c>
      <c r="D67" s="1">
        <v>44</v>
      </c>
      <c r="E67" s="20">
        <v>30</v>
      </c>
      <c r="F67" s="21"/>
      <c r="G67" s="18">
        <f t="shared" si="9"/>
        <v>30.3</v>
      </c>
      <c r="H67" s="18">
        <f t="shared" si="10"/>
        <v>39.4506</v>
      </c>
      <c r="I67" s="13">
        <f t="shared" si="1"/>
        <v>0</v>
      </c>
    </row>
    <row r="68" spans="1:9" ht="32.25" customHeight="1">
      <c r="A68" s="7" t="s">
        <v>67</v>
      </c>
      <c r="B68" s="32" t="s">
        <v>22</v>
      </c>
      <c r="C68" s="18">
        <f t="shared" si="8"/>
        <v>0.61</v>
      </c>
      <c r="D68" s="1">
        <v>45</v>
      </c>
      <c r="E68" s="20">
        <v>30</v>
      </c>
      <c r="F68" s="21"/>
      <c r="G68" s="18">
        <f t="shared" si="9"/>
        <v>30.3</v>
      </c>
      <c r="H68" s="18">
        <f t="shared" si="10"/>
        <v>39.4506</v>
      </c>
      <c r="I68" s="13">
        <f t="shared" si="1"/>
        <v>0</v>
      </c>
    </row>
    <row r="69" spans="1:9" ht="15.75" customHeight="1">
      <c r="A69" s="7" t="s">
        <v>77</v>
      </c>
      <c r="B69" s="32" t="s">
        <v>22</v>
      </c>
      <c r="C69" s="18">
        <f t="shared" si="8"/>
        <v>0.82</v>
      </c>
      <c r="D69" s="1">
        <v>46</v>
      </c>
      <c r="E69" s="20">
        <v>40</v>
      </c>
      <c r="F69" s="21"/>
      <c r="G69" s="18">
        <f t="shared" si="9"/>
        <v>40.4</v>
      </c>
      <c r="H69" s="18">
        <f t="shared" si="10"/>
        <v>52.6008</v>
      </c>
      <c r="I69" s="13">
        <f t="shared" si="1"/>
        <v>0</v>
      </c>
    </row>
    <row r="70" spans="1:9" ht="42" customHeight="1">
      <c r="A70" s="7" t="s">
        <v>78</v>
      </c>
      <c r="B70" s="32" t="s">
        <v>22</v>
      </c>
      <c r="C70" s="18">
        <f t="shared" si="8"/>
        <v>0.61</v>
      </c>
      <c r="D70" s="1">
        <v>47</v>
      </c>
      <c r="E70" s="20">
        <v>30</v>
      </c>
      <c r="F70" s="21"/>
      <c r="G70" s="18">
        <f t="shared" si="9"/>
        <v>30.3</v>
      </c>
      <c r="H70" s="18">
        <f t="shared" si="10"/>
        <v>39.4506</v>
      </c>
      <c r="I70" s="13">
        <f t="shared" si="1"/>
        <v>0</v>
      </c>
    </row>
    <row r="71" spans="1:9" ht="15" customHeight="1">
      <c r="A71" s="7" t="s">
        <v>79</v>
      </c>
      <c r="B71" s="32" t="s">
        <v>22</v>
      </c>
      <c r="C71" s="18">
        <f t="shared" si="8"/>
        <v>0.61</v>
      </c>
      <c r="D71" s="1">
        <v>48</v>
      </c>
      <c r="E71" s="20">
        <v>30</v>
      </c>
      <c r="F71" s="21"/>
      <c r="G71" s="18">
        <f t="shared" si="9"/>
        <v>30.3</v>
      </c>
      <c r="H71" s="18">
        <f t="shared" si="10"/>
        <v>39.4506</v>
      </c>
      <c r="I71" s="13">
        <f t="shared" si="1"/>
        <v>0</v>
      </c>
    </row>
    <row r="72" spans="1:9" ht="17.25" customHeight="1">
      <c r="A72" s="7" t="s">
        <v>80</v>
      </c>
      <c r="B72" s="32" t="s">
        <v>22</v>
      </c>
      <c r="C72" s="18">
        <f t="shared" si="8"/>
        <v>0.82</v>
      </c>
      <c r="D72" s="1">
        <v>49</v>
      </c>
      <c r="E72" s="20">
        <v>40</v>
      </c>
      <c r="F72" s="21"/>
      <c r="G72" s="18">
        <f t="shared" si="9"/>
        <v>40.4</v>
      </c>
      <c r="H72" s="18">
        <f t="shared" si="10"/>
        <v>52.6008</v>
      </c>
      <c r="I72" s="13">
        <f t="shared" si="1"/>
        <v>0</v>
      </c>
    </row>
    <row r="73" spans="1:9" ht="15.75" customHeight="1">
      <c r="A73" s="30" t="s">
        <v>68</v>
      </c>
      <c r="B73" s="32"/>
      <c r="C73" s="18"/>
      <c r="D73" s="1"/>
      <c r="E73" s="20"/>
      <c r="F73" s="21"/>
      <c r="G73" s="18"/>
      <c r="H73" s="18"/>
      <c r="I73" s="13"/>
    </row>
    <row r="74" spans="1:9" ht="38.25" customHeight="1">
      <c r="A74" s="7" t="s">
        <v>69</v>
      </c>
      <c r="B74" s="32" t="s">
        <v>22</v>
      </c>
      <c r="C74" s="18">
        <f>ROUND(E74/E$77,2)</f>
        <v>1.22</v>
      </c>
      <c r="D74" s="1">
        <v>50</v>
      </c>
      <c r="E74" s="20">
        <v>60</v>
      </c>
      <c r="F74" s="21"/>
      <c r="G74" s="18">
        <f>ROUND(E74*E$80,2)</f>
        <v>60.6</v>
      </c>
      <c r="H74" s="18">
        <f>G74*1.302</f>
        <v>78.9012</v>
      </c>
      <c r="I74" s="13">
        <f t="shared" si="1"/>
        <v>0</v>
      </c>
    </row>
    <row r="75" spans="1:9" ht="28.5" customHeight="1">
      <c r="A75" s="7" t="s">
        <v>70</v>
      </c>
      <c r="B75" s="32"/>
      <c r="C75" s="18">
        <f>ROUND(E75/E$77,2)</f>
        <v>0.61</v>
      </c>
      <c r="D75" s="1">
        <v>51</v>
      </c>
      <c r="E75" s="20">
        <v>30</v>
      </c>
      <c r="F75" s="21"/>
      <c r="G75" s="18">
        <f>ROUND(E75*E$80,2)</f>
        <v>30.3</v>
      </c>
      <c r="H75" s="18">
        <f>G75*1.302</f>
        <v>39.4506</v>
      </c>
      <c r="I75" s="13">
        <f t="shared" si="1"/>
        <v>0</v>
      </c>
    </row>
    <row r="76" spans="1:9" ht="12.75">
      <c r="A76" s="5" t="s">
        <v>8</v>
      </c>
      <c r="B76" s="6" t="s">
        <v>10</v>
      </c>
      <c r="C76" s="8">
        <f>SUM(C5:C75)</f>
        <v>50.949999999999996</v>
      </c>
      <c r="D76" s="10" t="s">
        <v>10</v>
      </c>
      <c r="E76" s="8">
        <f>SUM(E5:E75)</f>
        <v>2500</v>
      </c>
      <c r="F76" s="10" t="s">
        <v>10</v>
      </c>
      <c r="G76" s="25">
        <f>SUM(G5:G75)</f>
        <v>2525.000000000001</v>
      </c>
      <c r="H76" s="10" t="s">
        <v>10</v>
      </c>
      <c r="I76" s="15" t="s">
        <v>10</v>
      </c>
    </row>
    <row r="77" spans="1:9" ht="12.75">
      <c r="A77" s="5" t="s">
        <v>9</v>
      </c>
      <c r="B77" s="6" t="s">
        <v>10</v>
      </c>
      <c r="C77" s="8">
        <f>C76/D75</f>
        <v>0.9990196078431371</v>
      </c>
      <c r="D77" s="10" t="s">
        <v>10</v>
      </c>
      <c r="E77" s="8">
        <f>E76/D75</f>
        <v>49.01960784313726</v>
      </c>
      <c r="F77" s="10" t="s">
        <v>10</v>
      </c>
      <c r="G77" s="26">
        <f>G76/D75</f>
        <v>49.50980392156865</v>
      </c>
      <c r="H77" s="10" t="s">
        <v>10</v>
      </c>
      <c r="I77" s="15" t="s">
        <v>10</v>
      </c>
    </row>
    <row r="78" spans="1:9" ht="15.75" customHeight="1">
      <c r="A78" s="37" t="s">
        <v>11</v>
      </c>
      <c r="B78" s="6" t="s">
        <v>10</v>
      </c>
      <c r="C78" s="6" t="s">
        <v>10</v>
      </c>
      <c r="D78" s="10" t="s">
        <v>10</v>
      </c>
      <c r="E78" s="8">
        <f>(1974-414.54)/12</f>
        <v>129.955</v>
      </c>
      <c r="F78" s="10" t="s">
        <v>10</v>
      </c>
      <c r="G78" s="10" t="s">
        <v>10</v>
      </c>
      <c r="H78" s="10" t="s">
        <v>10</v>
      </c>
      <c r="I78" s="15" t="s">
        <v>10</v>
      </c>
    </row>
    <row r="79" spans="1:9" ht="18.75" customHeight="1">
      <c r="A79" s="37" t="s">
        <v>12</v>
      </c>
      <c r="B79" s="6" t="s">
        <v>10</v>
      </c>
      <c r="C79" s="6" t="s">
        <v>10</v>
      </c>
      <c r="D79" s="10" t="s">
        <v>10</v>
      </c>
      <c r="E79" s="8">
        <f>E78*60/E77</f>
        <v>159.06492</v>
      </c>
      <c r="F79" s="10" t="s">
        <v>10</v>
      </c>
      <c r="G79" s="10" t="s">
        <v>10</v>
      </c>
      <c r="H79" s="10" t="s">
        <v>10</v>
      </c>
      <c r="I79" s="15" t="s">
        <v>10</v>
      </c>
    </row>
    <row r="80" spans="1:9" ht="42.75" customHeight="1">
      <c r="A80" s="17" t="s">
        <v>85</v>
      </c>
      <c r="B80" s="6" t="s">
        <v>10</v>
      </c>
      <c r="C80" s="6" t="s">
        <v>10</v>
      </c>
      <c r="D80" s="10" t="s">
        <v>10</v>
      </c>
      <c r="E80" s="11">
        <f>ROUND(7905.53/E78/60,2)</f>
        <v>1.01</v>
      </c>
      <c r="F80" s="10" t="s">
        <v>10</v>
      </c>
      <c r="G80" s="10" t="s">
        <v>10</v>
      </c>
      <c r="H80" s="10" t="s">
        <v>10</v>
      </c>
      <c r="I80" s="15" t="s">
        <v>10</v>
      </c>
    </row>
  </sheetData>
  <sheetProtection/>
  <printOptions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0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="140" zoomScaleNormal="140" zoomScalePageLayoutView="0" workbookViewId="0" topLeftCell="A73">
      <selection activeCell="E78" sqref="E78"/>
    </sheetView>
  </sheetViews>
  <sheetFormatPr defaultColWidth="9.00390625" defaultRowHeight="12.75"/>
  <cols>
    <col min="1" max="1" width="33.25390625" style="0" customWidth="1"/>
    <col min="2" max="2" width="7.125" style="0" customWidth="1"/>
    <col min="3" max="3" width="6.875" style="0" customWidth="1"/>
    <col min="4" max="4" width="6.125" style="0" customWidth="1"/>
    <col min="5" max="5" width="7.375" style="0" customWidth="1"/>
    <col min="6" max="6" width="6.125" style="0" customWidth="1"/>
    <col min="7" max="7" width="8.00390625" style="0" customWidth="1"/>
    <col min="8" max="8" width="6.375" style="0" customWidth="1"/>
    <col min="9" max="9" width="9.75390625" style="0" customWidth="1"/>
  </cols>
  <sheetData>
    <row r="1" spans="1:9" ht="12.75">
      <c r="A1" s="2" t="s">
        <v>71</v>
      </c>
      <c r="B1" s="3"/>
      <c r="C1" s="3"/>
      <c r="D1" s="3"/>
      <c r="E1" s="3"/>
      <c r="F1" s="3"/>
      <c r="G1" s="3"/>
      <c r="H1" s="3"/>
      <c r="I1" s="12"/>
    </row>
    <row r="2" spans="1:9" ht="96">
      <c r="A2" s="1" t="s">
        <v>0</v>
      </c>
      <c r="B2" s="1" t="s">
        <v>6</v>
      </c>
      <c r="C2" s="1" t="s">
        <v>16</v>
      </c>
      <c r="D2" s="1" t="s">
        <v>7</v>
      </c>
      <c r="E2" s="1" t="s">
        <v>17</v>
      </c>
      <c r="F2" s="1" t="s">
        <v>13</v>
      </c>
      <c r="G2" s="1" t="s">
        <v>14</v>
      </c>
      <c r="H2" s="1" t="s">
        <v>18</v>
      </c>
      <c r="I2" s="13" t="s">
        <v>15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5" t="s">
        <v>1</v>
      </c>
      <c r="B4" s="6"/>
      <c r="C4" s="6"/>
      <c r="D4" s="6"/>
      <c r="E4" s="6"/>
      <c r="F4" s="6"/>
      <c r="G4" s="6"/>
      <c r="H4" s="6"/>
      <c r="I4" s="14"/>
    </row>
    <row r="5" spans="1:9" ht="15.75" customHeight="1">
      <c r="A5" s="7" t="s">
        <v>27</v>
      </c>
      <c r="B5" s="27" t="s">
        <v>22</v>
      </c>
      <c r="C5" s="18">
        <f>ROUND(E5/E$77,2)</f>
        <v>1.22</v>
      </c>
      <c r="D5" s="27">
        <v>1</v>
      </c>
      <c r="E5" s="29">
        <v>60</v>
      </c>
      <c r="F5" s="28">
        <v>119.6</v>
      </c>
      <c r="G5" s="18">
        <f>ROUND(E5*E$80,2)</f>
        <v>43.2</v>
      </c>
      <c r="H5" s="18">
        <f aca="true" t="shared" si="0" ref="H5:H15">G5*1.302</f>
        <v>56.24640000000001</v>
      </c>
      <c r="I5" s="13">
        <f aca="true" t="shared" si="1" ref="I5:I75">IF(F5&gt;0,H5/F5,0)</f>
        <v>0.4702876254180603</v>
      </c>
    </row>
    <row r="6" spans="1:9" ht="36" customHeight="1">
      <c r="A6" s="31" t="s">
        <v>28</v>
      </c>
      <c r="B6" s="27"/>
      <c r="C6" s="18"/>
      <c r="D6" s="1"/>
      <c r="E6" s="19"/>
      <c r="F6" s="18"/>
      <c r="G6" s="18"/>
      <c r="H6" s="18"/>
      <c r="I6" s="13"/>
    </row>
    <row r="7" spans="1:9" ht="12" customHeight="1">
      <c r="A7" s="7" t="s">
        <v>29</v>
      </c>
      <c r="B7" s="27" t="s">
        <v>22</v>
      </c>
      <c r="C7" s="18">
        <f>ROUND(E7/E$77,2)</f>
        <v>0.31</v>
      </c>
      <c r="D7" s="1">
        <v>2</v>
      </c>
      <c r="E7" s="19">
        <v>15</v>
      </c>
      <c r="F7" s="18">
        <v>7.7</v>
      </c>
      <c r="G7" s="18">
        <f>ROUND(E7*E$80,2)</f>
        <v>10.8</v>
      </c>
      <c r="H7" s="18">
        <f t="shared" si="0"/>
        <v>14.061600000000002</v>
      </c>
      <c r="I7" s="13">
        <f t="shared" si="1"/>
        <v>1.8261818181818184</v>
      </c>
    </row>
    <row r="8" spans="1:9" ht="23.25" customHeight="1">
      <c r="A8" s="30" t="s">
        <v>2</v>
      </c>
      <c r="B8" s="1"/>
      <c r="C8" s="18"/>
      <c r="D8" s="1"/>
      <c r="E8" s="19"/>
      <c r="F8" s="18"/>
      <c r="G8" s="18"/>
      <c r="H8" s="18"/>
      <c r="I8" s="13"/>
    </row>
    <row r="9" spans="1:9" ht="13.5" customHeight="1">
      <c r="A9" s="7" t="s">
        <v>23</v>
      </c>
      <c r="B9" s="1"/>
      <c r="C9" s="18"/>
      <c r="D9" s="1"/>
      <c r="E9" s="19"/>
      <c r="F9" s="18"/>
      <c r="G9" s="18"/>
      <c r="H9" s="18"/>
      <c r="I9" s="13"/>
    </row>
    <row r="10" spans="1:9" ht="14.25" customHeight="1">
      <c r="A10" s="7" t="s">
        <v>30</v>
      </c>
      <c r="B10" s="27" t="s">
        <v>22</v>
      </c>
      <c r="C10" s="18">
        <f>ROUND(E10/E$77,2)</f>
        <v>0.51</v>
      </c>
      <c r="D10" s="1">
        <v>3</v>
      </c>
      <c r="E10" s="19">
        <v>25</v>
      </c>
      <c r="F10" s="18"/>
      <c r="G10" s="18">
        <f>ROUND(E10*E$80,2)</f>
        <v>18</v>
      </c>
      <c r="H10" s="18">
        <f t="shared" si="0"/>
        <v>23.436</v>
      </c>
      <c r="I10" s="13">
        <f t="shared" si="1"/>
        <v>0</v>
      </c>
    </row>
    <row r="11" spans="1:9" ht="13.5" customHeight="1">
      <c r="A11" s="7" t="s">
        <v>24</v>
      </c>
      <c r="B11" s="27" t="s">
        <v>22</v>
      </c>
      <c r="C11" s="18">
        <f>ROUND(E11/E$77,2)</f>
        <v>0.2</v>
      </c>
      <c r="D11" s="1">
        <v>4</v>
      </c>
      <c r="E11" s="19">
        <v>10</v>
      </c>
      <c r="F11" s="18"/>
      <c r="G11" s="18">
        <f>ROUND(E11*E$80,2)</f>
        <v>7.2</v>
      </c>
      <c r="H11" s="18">
        <f t="shared" si="0"/>
        <v>9.374400000000001</v>
      </c>
      <c r="I11" s="13">
        <f t="shared" si="1"/>
        <v>0</v>
      </c>
    </row>
    <row r="12" spans="1:9" ht="13.5" customHeight="1">
      <c r="A12" s="7" t="s">
        <v>31</v>
      </c>
      <c r="B12" s="27"/>
      <c r="C12" s="18"/>
      <c r="D12" s="1"/>
      <c r="E12" s="20"/>
      <c r="F12" s="21"/>
      <c r="G12" s="18"/>
      <c r="H12" s="18"/>
      <c r="I12" s="13"/>
    </row>
    <row r="13" spans="1:9" ht="12" customHeight="1">
      <c r="A13" s="7" t="s">
        <v>32</v>
      </c>
      <c r="B13" s="1" t="s">
        <v>22</v>
      </c>
      <c r="C13" s="18">
        <f>ROUND(E13/E$77,2)</f>
        <v>0.51</v>
      </c>
      <c r="D13" s="1">
        <v>5</v>
      </c>
      <c r="E13" s="20">
        <v>25</v>
      </c>
      <c r="F13" s="21"/>
      <c r="G13" s="18">
        <f>ROUND(E13*E$80,2)</f>
        <v>18</v>
      </c>
      <c r="H13" s="18">
        <f t="shared" si="0"/>
        <v>23.436</v>
      </c>
      <c r="I13" s="13">
        <f t="shared" si="1"/>
        <v>0</v>
      </c>
    </row>
    <row r="14" spans="1:9" ht="16.5" customHeight="1">
      <c r="A14" s="7" t="s">
        <v>33</v>
      </c>
      <c r="B14" s="27" t="s">
        <v>22</v>
      </c>
      <c r="C14" s="18">
        <f>ROUND(E14/E$77,2)</f>
        <v>0.71</v>
      </c>
      <c r="D14" s="1">
        <v>6</v>
      </c>
      <c r="E14" s="20">
        <v>35</v>
      </c>
      <c r="F14" s="21"/>
      <c r="G14" s="18">
        <f>ROUND(E14*E$80,2)</f>
        <v>25.2</v>
      </c>
      <c r="H14" s="18">
        <f t="shared" si="0"/>
        <v>32.8104</v>
      </c>
      <c r="I14" s="13">
        <f t="shared" si="1"/>
        <v>0</v>
      </c>
    </row>
    <row r="15" spans="1:9" ht="86.25" customHeight="1">
      <c r="A15" s="7" t="s">
        <v>34</v>
      </c>
      <c r="B15" s="32" t="s">
        <v>22</v>
      </c>
      <c r="C15" s="18">
        <f>ROUND(E15/E$77,2)</f>
        <v>0.61</v>
      </c>
      <c r="D15" s="1">
        <v>7</v>
      </c>
      <c r="E15" s="20">
        <v>30</v>
      </c>
      <c r="F15" s="21"/>
      <c r="G15" s="18">
        <f>ROUND(E15*E$80,2)</f>
        <v>21.6</v>
      </c>
      <c r="H15" s="18">
        <f t="shared" si="0"/>
        <v>28.123200000000004</v>
      </c>
      <c r="I15" s="13">
        <f t="shared" si="1"/>
        <v>0</v>
      </c>
    </row>
    <row r="16" spans="1:9" ht="26.25" customHeight="1">
      <c r="A16" s="30" t="s">
        <v>5</v>
      </c>
      <c r="B16" s="32"/>
      <c r="C16" s="18"/>
      <c r="D16" s="1"/>
      <c r="E16" s="20"/>
      <c r="F16" s="21"/>
      <c r="G16" s="18"/>
      <c r="H16" s="18"/>
      <c r="I16" s="13"/>
    </row>
    <row r="17" spans="1:9" ht="35.25" customHeight="1">
      <c r="A17" s="7" t="s">
        <v>35</v>
      </c>
      <c r="B17" s="32"/>
      <c r="C17" s="22"/>
      <c r="D17" s="1"/>
      <c r="E17" s="20"/>
      <c r="F17" s="21"/>
      <c r="G17" s="20"/>
      <c r="H17" s="20"/>
      <c r="I17" s="13"/>
    </row>
    <row r="18" spans="1:9" ht="14.25" customHeight="1">
      <c r="A18" s="7" t="s">
        <v>36</v>
      </c>
      <c r="B18" s="32" t="s">
        <v>22</v>
      </c>
      <c r="C18" s="18">
        <f>ROUND(E18/E$77,2)</f>
        <v>1.22</v>
      </c>
      <c r="D18" s="1">
        <v>8</v>
      </c>
      <c r="E18" s="20">
        <v>60</v>
      </c>
      <c r="F18" s="21">
        <v>16.6</v>
      </c>
      <c r="G18" s="18">
        <f>ROUND(E18*E$80,2)</f>
        <v>43.2</v>
      </c>
      <c r="H18" s="18">
        <f>G18*1.302</f>
        <v>56.24640000000001</v>
      </c>
      <c r="I18" s="13">
        <f t="shared" si="1"/>
        <v>3.388337349397591</v>
      </c>
    </row>
    <row r="19" spans="1:9" ht="13.5" customHeight="1">
      <c r="A19" s="7" t="s">
        <v>37</v>
      </c>
      <c r="B19" s="32" t="s">
        <v>22</v>
      </c>
      <c r="C19" s="18">
        <f>ROUND(E19/E$77,2)</f>
        <v>1.84</v>
      </c>
      <c r="D19" s="1">
        <v>9</v>
      </c>
      <c r="E19" s="20">
        <v>90</v>
      </c>
      <c r="F19" s="21">
        <v>16.6</v>
      </c>
      <c r="G19" s="18">
        <f>ROUND(E19*E$80,2)</f>
        <v>64.8</v>
      </c>
      <c r="H19" s="18">
        <f>G19*1.302</f>
        <v>84.3696</v>
      </c>
      <c r="I19" s="13">
        <f t="shared" si="1"/>
        <v>5.082506024096386</v>
      </c>
    </row>
    <row r="20" spans="1:9" ht="49.5" customHeight="1">
      <c r="A20" s="7" t="s">
        <v>21</v>
      </c>
      <c r="B20" s="32" t="s">
        <v>22</v>
      </c>
      <c r="C20" s="18">
        <f>ROUND(E20/E$77,2)</f>
        <v>0.2</v>
      </c>
      <c r="D20" s="1">
        <v>10</v>
      </c>
      <c r="E20" s="20">
        <v>10</v>
      </c>
      <c r="F20" s="21"/>
      <c r="G20" s="18">
        <f>ROUND(E20*E$80,2)</f>
        <v>7.2</v>
      </c>
      <c r="H20" s="18">
        <f>G20*1.302</f>
        <v>9.374400000000001</v>
      </c>
      <c r="I20" s="13">
        <f t="shared" si="1"/>
        <v>0</v>
      </c>
    </row>
    <row r="21" spans="1:9" ht="24.75" customHeight="1">
      <c r="A21" s="7" t="s">
        <v>38</v>
      </c>
      <c r="B21" s="32"/>
      <c r="C21" s="18"/>
      <c r="D21" s="1"/>
      <c r="E21" s="20"/>
      <c r="F21" s="21"/>
      <c r="G21" s="18"/>
      <c r="H21" s="18"/>
      <c r="I21" s="13"/>
    </row>
    <row r="22" spans="1:9" ht="24" customHeight="1">
      <c r="A22" s="7" t="s">
        <v>39</v>
      </c>
      <c r="B22" s="32" t="s">
        <v>22</v>
      </c>
      <c r="C22" s="18">
        <f>ROUND(E22/E$77,2)</f>
        <v>1.22</v>
      </c>
      <c r="D22" s="1">
        <v>11</v>
      </c>
      <c r="E22" s="20">
        <v>60</v>
      </c>
      <c r="F22" s="21">
        <v>30.9</v>
      </c>
      <c r="G22" s="18">
        <f aca="true" t="shared" si="2" ref="G22:G30">ROUND(E22*E$80,2)</f>
        <v>43.2</v>
      </c>
      <c r="H22" s="18">
        <f>G22*1.302</f>
        <v>56.24640000000001</v>
      </c>
      <c r="I22" s="13">
        <f aca="true" t="shared" si="3" ref="I22:I29">IF(F22&gt;0,H22/F22,0)</f>
        <v>1.8202718446601944</v>
      </c>
    </row>
    <row r="23" spans="1:9" ht="30" customHeight="1">
      <c r="A23" s="7" t="s">
        <v>40</v>
      </c>
      <c r="B23" s="32" t="s">
        <v>22</v>
      </c>
      <c r="C23" s="18">
        <f>ROUND(E23/E$77,2)</f>
        <v>3.06</v>
      </c>
      <c r="D23" s="1">
        <v>12</v>
      </c>
      <c r="E23" s="20">
        <v>150</v>
      </c>
      <c r="F23" s="21">
        <v>30.9</v>
      </c>
      <c r="G23" s="18">
        <f t="shared" si="2"/>
        <v>108</v>
      </c>
      <c r="H23" s="18">
        <f>G23*1.302</f>
        <v>140.616</v>
      </c>
      <c r="I23" s="13">
        <f t="shared" si="3"/>
        <v>4.550679611650486</v>
      </c>
    </row>
    <row r="24" spans="1:9" ht="27.75" customHeight="1">
      <c r="A24" s="7" t="s">
        <v>41</v>
      </c>
      <c r="B24" s="32" t="s">
        <v>22</v>
      </c>
      <c r="C24" s="18">
        <f>ROUND(E24/E$77,2)</f>
        <v>1.22</v>
      </c>
      <c r="D24" s="1">
        <v>13</v>
      </c>
      <c r="E24" s="20">
        <v>60</v>
      </c>
      <c r="F24" s="21">
        <v>30.9</v>
      </c>
      <c r="G24" s="18">
        <f t="shared" si="2"/>
        <v>43.2</v>
      </c>
      <c r="H24" s="18">
        <f aca="true" t="shared" si="4" ref="H24:H43">G24*1.302</f>
        <v>56.24640000000001</v>
      </c>
      <c r="I24" s="13">
        <f t="shared" si="3"/>
        <v>1.8202718446601944</v>
      </c>
    </row>
    <row r="25" spans="1:9" ht="27" customHeight="1">
      <c r="A25" s="7" t="s">
        <v>42</v>
      </c>
      <c r="B25" s="32" t="s">
        <v>22</v>
      </c>
      <c r="C25" s="18">
        <f>ROUND(E25/E$77,2)</f>
        <v>2.45</v>
      </c>
      <c r="D25" s="1">
        <v>14</v>
      </c>
      <c r="E25" s="20">
        <v>120</v>
      </c>
      <c r="F25" s="21">
        <v>30.9</v>
      </c>
      <c r="G25" s="18">
        <f t="shared" si="2"/>
        <v>86.4</v>
      </c>
      <c r="H25" s="18">
        <f t="shared" si="4"/>
        <v>112.49280000000002</v>
      </c>
      <c r="I25" s="13">
        <f t="shared" si="3"/>
        <v>3.640543689320389</v>
      </c>
    </row>
    <row r="26" spans="1:9" ht="15" customHeight="1">
      <c r="A26" s="7" t="s">
        <v>43</v>
      </c>
      <c r="B26" s="22"/>
      <c r="C26" s="18"/>
      <c r="D26" s="1"/>
      <c r="E26" s="20"/>
      <c r="F26" s="21"/>
      <c r="G26" s="18">
        <f t="shared" si="2"/>
        <v>0</v>
      </c>
      <c r="H26" s="18">
        <f t="shared" si="4"/>
        <v>0</v>
      </c>
      <c r="I26" s="13">
        <f t="shared" si="3"/>
        <v>0</v>
      </c>
    </row>
    <row r="27" spans="1:9" ht="12.75" customHeight="1">
      <c r="A27" s="7" t="s">
        <v>32</v>
      </c>
      <c r="B27" s="32" t="s">
        <v>22</v>
      </c>
      <c r="C27" s="18">
        <f>ROUND(E27/E$77,2)</f>
        <v>0.92</v>
      </c>
      <c r="D27" s="1">
        <v>15</v>
      </c>
      <c r="E27" s="20">
        <v>45</v>
      </c>
      <c r="F27" s="21">
        <v>24.7</v>
      </c>
      <c r="G27" s="18">
        <f t="shared" si="2"/>
        <v>32.4</v>
      </c>
      <c r="H27" s="18">
        <f t="shared" si="4"/>
        <v>42.1848</v>
      </c>
      <c r="I27" s="13">
        <f t="shared" si="3"/>
        <v>1.7078866396761134</v>
      </c>
    </row>
    <row r="28" spans="1:9" ht="12" customHeight="1">
      <c r="A28" s="7" t="s">
        <v>33</v>
      </c>
      <c r="B28" s="32" t="s">
        <v>22</v>
      </c>
      <c r="C28" s="18">
        <f>ROUND(E28/E$77,2)</f>
        <v>1.22</v>
      </c>
      <c r="D28" s="1">
        <v>16</v>
      </c>
      <c r="E28" s="20">
        <v>60</v>
      </c>
      <c r="F28" s="21">
        <v>16.6</v>
      </c>
      <c r="G28" s="18">
        <f t="shared" si="2"/>
        <v>43.2</v>
      </c>
      <c r="H28" s="18">
        <f t="shared" si="4"/>
        <v>56.24640000000001</v>
      </c>
      <c r="I28" s="13">
        <f t="shared" si="3"/>
        <v>3.388337349397591</v>
      </c>
    </row>
    <row r="29" spans="1:9" ht="12" customHeight="1">
      <c r="A29" s="7" t="s">
        <v>44</v>
      </c>
      <c r="B29" s="32" t="s">
        <v>22</v>
      </c>
      <c r="C29" s="18">
        <f>ROUND(E29/E$77,2)</f>
        <v>1.22</v>
      </c>
      <c r="D29" s="1">
        <v>17</v>
      </c>
      <c r="E29" s="20">
        <v>60</v>
      </c>
      <c r="F29" s="21"/>
      <c r="G29" s="18">
        <f t="shared" si="2"/>
        <v>43.2</v>
      </c>
      <c r="H29" s="18">
        <f t="shared" si="4"/>
        <v>56.24640000000001</v>
      </c>
      <c r="I29" s="13">
        <f t="shared" si="3"/>
        <v>0</v>
      </c>
    </row>
    <row r="30" spans="1:9" ht="12.75" customHeight="1">
      <c r="A30" s="7" t="s">
        <v>45</v>
      </c>
      <c r="B30" s="32" t="s">
        <v>22</v>
      </c>
      <c r="C30" s="18">
        <f>ROUND(E30/E$77,2)</f>
        <v>1.22</v>
      </c>
      <c r="D30" s="1">
        <v>18</v>
      </c>
      <c r="E30" s="20">
        <v>60</v>
      </c>
      <c r="F30" s="21">
        <v>16.6</v>
      </c>
      <c r="G30" s="18">
        <f t="shared" si="2"/>
        <v>43.2</v>
      </c>
      <c r="H30" s="18">
        <f t="shared" si="4"/>
        <v>56.24640000000001</v>
      </c>
      <c r="I30" s="13">
        <f t="shared" si="1"/>
        <v>3.388337349397591</v>
      </c>
    </row>
    <row r="31" spans="1:9" ht="28.5" customHeight="1">
      <c r="A31" s="30" t="s">
        <v>3</v>
      </c>
      <c r="B31" s="32"/>
      <c r="C31" s="18"/>
      <c r="D31" s="1"/>
      <c r="E31" s="19"/>
      <c r="F31" s="18"/>
      <c r="G31" s="18"/>
      <c r="H31" s="18"/>
      <c r="I31" s="13"/>
    </row>
    <row r="32" spans="1:9" ht="61.5" customHeight="1">
      <c r="A32" s="7" t="s">
        <v>46</v>
      </c>
      <c r="B32" s="32" t="s">
        <v>22</v>
      </c>
      <c r="C32" s="18">
        <f>ROUND(E32/E$77,2)</f>
        <v>0.71</v>
      </c>
      <c r="D32" s="1">
        <v>19</v>
      </c>
      <c r="E32" s="19">
        <v>35</v>
      </c>
      <c r="F32" s="18"/>
      <c r="G32" s="18">
        <f>ROUND(E32*E$80,2)</f>
        <v>25.2</v>
      </c>
      <c r="H32" s="18">
        <f t="shared" si="4"/>
        <v>32.8104</v>
      </c>
      <c r="I32" s="13">
        <f t="shared" si="1"/>
        <v>0</v>
      </c>
    </row>
    <row r="33" spans="1:9" ht="25.5" customHeight="1">
      <c r="A33" s="7" t="s">
        <v>74</v>
      </c>
      <c r="B33" s="32"/>
      <c r="C33" s="18"/>
      <c r="D33" s="1"/>
      <c r="E33" s="19"/>
      <c r="F33" s="18"/>
      <c r="G33" s="18"/>
      <c r="H33" s="18"/>
      <c r="I33" s="13"/>
    </row>
    <row r="34" spans="1:9" ht="15" customHeight="1">
      <c r="A34" s="7" t="s">
        <v>47</v>
      </c>
      <c r="B34" s="32" t="s">
        <v>22</v>
      </c>
      <c r="C34" s="18">
        <f aca="true" t="shared" si="5" ref="C34:C39">ROUND(E34/E$77,2)</f>
        <v>0.92</v>
      </c>
      <c r="D34" s="1">
        <v>20</v>
      </c>
      <c r="E34" s="19">
        <v>45</v>
      </c>
      <c r="F34" s="18"/>
      <c r="G34" s="18">
        <f aca="true" t="shared" si="6" ref="G34:G39">ROUND(E34*E$80,2)</f>
        <v>32.4</v>
      </c>
      <c r="H34" s="18">
        <f t="shared" si="4"/>
        <v>42.1848</v>
      </c>
      <c r="I34" s="13">
        <f t="shared" si="1"/>
        <v>0</v>
      </c>
    </row>
    <row r="35" spans="1:9" ht="15" customHeight="1">
      <c r="A35" s="7" t="s">
        <v>48</v>
      </c>
      <c r="B35" s="32" t="s">
        <v>22</v>
      </c>
      <c r="C35" s="18">
        <f t="shared" si="5"/>
        <v>1.22</v>
      </c>
      <c r="D35" s="1">
        <v>21</v>
      </c>
      <c r="E35" s="19">
        <v>60</v>
      </c>
      <c r="F35" s="18"/>
      <c r="G35" s="18">
        <f t="shared" si="6"/>
        <v>43.2</v>
      </c>
      <c r="H35" s="18">
        <f t="shared" si="4"/>
        <v>56.24640000000001</v>
      </c>
      <c r="I35" s="13">
        <f t="shared" si="1"/>
        <v>0</v>
      </c>
    </row>
    <row r="36" spans="1:9" ht="14.25" customHeight="1">
      <c r="A36" s="7" t="s">
        <v>49</v>
      </c>
      <c r="B36" s="32" t="s">
        <v>22</v>
      </c>
      <c r="C36" s="18">
        <f t="shared" si="5"/>
        <v>1.22</v>
      </c>
      <c r="D36" s="1">
        <v>22</v>
      </c>
      <c r="E36" s="19">
        <v>60</v>
      </c>
      <c r="F36" s="18"/>
      <c r="G36" s="19">
        <f t="shared" si="6"/>
        <v>43.2</v>
      </c>
      <c r="H36" s="19">
        <f t="shared" si="4"/>
        <v>56.24640000000001</v>
      </c>
      <c r="I36" s="13">
        <f t="shared" si="1"/>
        <v>0</v>
      </c>
    </row>
    <row r="37" spans="1:9" ht="14.25" customHeight="1">
      <c r="A37" s="7" t="s">
        <v>36</v>
      </c>
      <c r="B37" s="32" t="s">
        <v>22</v>
      </c>
      <c r="C37" s="18">
        <f t="shared" si="5"/>
        <v>1.22</v>
      </c>
      <c r="D37" s="1">
        <v>23</v>
      </c>
      <c r="E37" s="19">
        <v>60</v>
      </c>
      <c r="F37" s="18"/>
      <c r="G37" s="18">
        <f t="shared" si="6"/>
        <v>43.2</v>
      </c>
      <c r="H37" s="18">
        <f t="shared" si="4"/>
        <v>56.24640000000001</v>
      </c>
      <c r="I37" s="13">
        <f t="shared" si="1"/>
        <v>0</v>
      </c>
    </row>
    <row r="38" spans="1:9" ht="15" customHeight="1">
      <c r="A38" s="7" t="s">
        <v>53</v>
      </c>
      <c r="B38" s="32" t="s">
        <v>22</v>
      </c>
      <c r="C38" s="18">
        <f t="shared" si="5"/>
        <v>2.45</v>
      </c>
      <c r="D38" s="1">
        <v>24</v>
      </c>
      <c r="E38" s="19">
        <v>120</v>
      </c>
      <c r="F38" s="18"/>
      <c r="G38" s="18">
        <f t="shared" si="6"/>
        <v>86.4</v>
      </c>
      <c r="H38" s="18">
        <f t="shared" si="4"/>
        <v>112.49280000000002</v>
      </c>
      <c r="I38" s="13">
        <f t="shared" si="1"/>
        <v>0</v>
      </c>
    </row>
    <row r="39" spans="1:9" ht="16.5" customHeight="1">
      <c r="A39" s="7" t="s">
        <v>37</v>
      </c>
      <c r="B39" s="32" t="s">
        <v>22</v>
      </c>
      <c r="C39" s="18">
        <f t="shared" si="5"/>
        <v>1.22</v>
      </c>
      <c r="D39" s="1">
        <v>25</v>
      </c>
      <c r="E39" s="19">
        <v>60</v>
      </c>
      <c r="F39" s="18"/>
      <c r="G39" s="18">
        <f t="shared" si="6"/>
        <v>43.2</v>
      </c>
      <c r="H39" s="18">
        <f t="shared" si="4"/>
        <v>56.24640000000001</v>
      </c>
      <c r="I39" s="13">
        <f t="shared" si="1"/>
        <v>0</v>
      </c>
    </row>
    <row r="40" spans="1:9" ht="82.5" customHeight="1">
      <c r="A40" s="7" t="s">
        <v>50</v>
      </c>
      <c r="B40" s="32"/>
      <c r="C40" s="18"/>
      <c r="D40" s="1"/>
      <c r="E40" s="9"/>
      <c r="F40" s="16"/>
      <c r="G40" s="18"/>
      <c r="H40" s="18"/>
      <c r="I40" s="13"/>
    </row>
    <row r="41" spans="1:9" ht="26.25" customHeight="1">
      <c r="A41" s="7" t="s">
        <v>54</v>
      </c>
      <c r="B41" s="32" t="s">
        <v>22</v>
      </c>
      <c r="C41" s="18">
        <f>ROUND(E41/E$77,2)</f>
        <v>1.22</v>
      </c>
      <c r="D41" s="1">
        <v>26</v>
      </c>
      <c r="E41" s="9">
        <v>60</v>
      </c>
      <c r="F41" s="16">
        <v>5.1</v>
      </c>
      <c r="G41" s="18">
        <f>ROUND(E41*E$80,2)</f>
        <v>43.2</v>
      </c>
      <c r="H41" s="18">
        <f t="shared" si="4"/>
        <v>56.24640000000001</v>
      </c>
      <c r="I41" s="13">
        <f>IF(F41&gt;0,H41/F41,0)</f>
        <v>11.028705882352943</v>
      </c>
    </row>
    <row r="42" spans="1:9" ht="27" customHeight="1">
      <c r="A42" s="7" t="s">
        <v>51</v>
      </c>
      <c r="B42" s="32" t="s">
        <v>22</v>
      </c>
      <c r="C42" s="18">
        <f>ROUND(E42/E$77,2)</f>
        <v>1.22</v>
      </c>
      <c r="D42" s="1">
        <v>27</v>
      </c>
      <c r="E42" s="20">
        <v>60</v>
      </c>
      <c r="F42" s="21">
        <v>5.1</v>
      </c>
      <c r="G42" s="18">
        <f>ROUND(E42*E$80,2)</f>
        <v>43.2</v>
      </c>
      <c r="H42" s="18">
        <f t="shared" si="4"/>
        <v>56.24640000000001</v>
      </c>
      <c r="I42" s="13">
        <f>IF(F42&gt;0,H42/F42,0)</f>
        <v>11.028705882352943</v>
      </c>
    </row>
    <row r="43" spans="1:9" ht="39.75" customHeight="1">
      <c r="A43" s="7" t="s">
        <v>52</v>
      </c>
      <c r="B43" s="32" t="s">
        <v>22</v>
      </c>
      <c r="C43" s="18">
        <f>ROUND(E43/E$77,2)</f>
        <v>0.82</v>
      </c>
      <c r="D43" s="1">
        <v>28</v>
      </c>
      <c r="E43" s="20">
        <v>40</v>
      </c>
      <c r="F43" s="21"/>
      <c r="G43" s="18">
        <f>ROUND(E43*E$80,2)</f>
        <v>28.8</v>
      </c>
      <c r="H43" s="18">
        <f t="shared" si="4"/>
        <v>37.497600000000006</v>
      </c>
      <c r="I43" s="13">
        <f>IF(F43&gt;0,H43/F43,0)</f>
        <v>0</v>
      </c>
    </row>
    <row r="44" spans="1:9" ht="14.25" customHeight="1">
      <c r="A44" s="30" t="s">
        <v>55</v>
      </c>
      <c r="B44" s="22"/>
      <c r="C44" s="22"/>
      <c r="D44" s="1"/>
      <c r="E44" s="20"/>
      <c r="F44" s="21"/>
      <c r="G44" s="23"/>
      <c r="H44" s="20"/>
      <c r="I44" s="13"/>
    </row>
    <row r="45" spans="1:9" ht="50.25" customHeight="1">
      <c r="A45" s="7" t="s">
        <v>75</v>
      </c>
      <c r="B45" s="32" t="s">
        <v>22</v>
      </c>
      <c r="C45" s="18">
        <f>ROUND(E45/E$77,2)</f>
        <v>0.92</v>
      </c>
      <c r="D45" s="1">
        <v>29</v>
      </c>
      <c r="E45" s="20">
        <v>45</v>
      </c>
      <c r="F45" s="21"/>
      <c r="G45" s="18">
        <f>ROUND(E45*E$80,2)</f>
        <v>32.4</v>
      </c>
      <c r="H45" s="18">
        <f aca="true" t="shared" si="7" ref="H45:H58">G45*1.302</f>
        <v>42.1848</v>
      </c>
      <c r="I45" s="13">
        <f t="shared" si="1"/>
        <v>0</v>
      </c>
    </row>
    <row r="46" spans="1:9" ht="49.5" customHeight="1">
      <c r="A46" s="36" t="s">
        <v>76</v>
      </c>
      <c r="B46" s="32"/>
      <c r="C46" s="24"/>
      <c r="D46" s="1"/>
      <c r="E46" s="20"/>
      <c r="F46" s="21"/>
      <c r="G46" s="23"/>
      <c r="H46" s="21"/>
      <c r="I46" s="13"/>
    </row>
    <row r="47" spans="1:9" ht="12.75" customHeight="1">
      <c r="A47" s="7" t="s">
        <v>56</v>
      </c>
      <c r="B47" s="32" t="s">
        <v>22</v>
      </c>
      <c r="C47" s="18">
        <f>ROUND(E47/E$77,2)</f>
        <v>0.92</v>
      </c>
      <c r="D47" s="1">
        <v>30</v>
      </c>
      <c r="E47" s="20">
        <v>45</v>
      </c>
      <c r="F47" s="21">
        <v>10.2</v>
      </c>
      <c r="G47" s="18">
        <f>ROUND(E47*E$80,2)</f>
        <v>32.4</v>
      </c>
      <c r="H47" s="18">
        <f t="shared" si="7"/>
        <v>42.1848</v>
      </c>
      <c r="I47" s="13">
        <f t="shared" si="1"/>
        <v>4.1357647058823535</v>
      </c>
    </row>
    <row r="48" spans="1:9" ht="12.75" customHeight="1">
      <c r="A48" s="7" t="s">
        <v>57</v>
      </c>
      <c r="B48" s="32" t="s">
        <v>22</v>
      </c>
      <c r="C48" s="18">
        <f>ROUND(E48/E$77,2)</f>
        <v>1.84</v>
      </c>
      <c r="D48" s="1">
        <v>31</v>
      </c>
      <c r="E48" s="20">
        <v>90</v>
      </c>
      <c r="F48" s="21">
        <v>10.2</v>
      </c>
      <c r="G48" s="18">
        <f>ROUND(E48*E$80,2)</f>
        <v>64.8</v>
      </c>
      <c r="H48" s="18">
        <f t="shared" si="7"/>
        <v>84.3696</v>
      </c>
      <c r="I48" s="13">
        <f t="shared" si="1"/>
        <v>8.271529411764707</v>
      </c>
    </row>
    <row r="49" spans="1:9" ht="15" customHeight="1">
      <c r="A49" s="7" t="s">
        <v>58</v>
      </c>
      <c r="B49" s="32" t="s">
        <v>22</v>
      </c>
      <c r="C49" s="18">
        <f>ROUND(E49/E$77,2)</f>
        <v>0.61</v>
      </c>
      <c r="D49" s="1">
        <v>32</v>
      </c>
      <c r="E49" s="20">
        <v>30</v>
      </c>
      <c r="F49" s="21">
        <v>10.2</v>
      </c>
      <c r="G49" s="18">
        <f>ROUND(E49*E$80,2)</f>
        <v>21.6</v>
      </c>
      <c r="H49" s="18">
        <f t="shared" si="7"/>
        <v>28.123200000000004</v>
      </c>
      <c r="I49" s="13">
        <f t="shared" si="1"/>
        <v>2.757176470588236</v>
      </c>
    </row>
    <row r="50" spans="1:9" ht="15" customHeight="1">
      <c r="A50" s="30" t="s">
        <v>4</v>
      </c>
      <c r="B50" s="32"/>
      <c r="C50" s="18"/>
      <c r="D50" s="1"/>
      <c r="E50" s="34"/>
      <c r="F50" s="21"/>
      <c r="G50" s="18"/>
      <c r="H50" s="18"/>
      <c r="I50" s="13"/>
    </row>
    <row r="51" spans="1:9" ht="25.5" customHeight="1">
      <c r="A51" s="7" t="s">
        <v>59</v>
      </c>
      <c r="B51" s="32"/>
      <c r="C51" s="18"/>
      <c r="D51" s="1"/>
      <c r="E51" s="20"/>
      <c r="F51" s="21"/>
      <c r="G51" s="18"/>
      <c r="H51" s="18"/>
      <c r="I51" s="13"/>
    </row>
    <row r="52" spans="1:9" ht="12.75" customHeight="1">
      <c r="A52" s="7" t="s">
        <v>36</v>
      </c>
      <c r="B52" s="32" t="s">
        <v>22</v>
      </c>
      <c r="C52" s="18">
        <f>ROUND(E52/E$77,2)</f>
        <v>0.82</v>
      </c>
      <c r="D52" s="1">
        <v>33</v>
      </c>
      <c r="E52" s="20">
        <v>40</v>
      </c>
      <c r="F52" s="21">
        <v>22</v>
      </c>
      <c r="G52" s="18">
        <f>ROUND(E52*E$80,2)</f>
        <v>28.8</v>
      </c>
      <c r="H52" s="18">
        <f t="shared" si="7"/>
        <v>37.497600000000006</v>
      </c>
      <c r="I52" s="13">
        <f t="shared" si="1"/>
        <v>1.704436363636364</v>
      </c>
    </row>
    <row r="53" spans="1:9" ht="12" customHeight="1">
      <c r="A53" s="7" t="s">
        <v>37</v>
      </c>
      <c r="B53" s="32" t="s">
        <v>22</v>
      </c>
      <c r="C53" s="18">
        <f>ROUND(E53/E$77,2)</f>
        <v>0.82</v>
      </c>
      <c r="D53" s="1">
        <v>34</v>
      </c>
      <c r="E53" s="20">
        <v>40</v>
      </c>
      <c r="F53" s="21">
        <v>22</v>
      </c>
      <c r="G53" s="18">
        <f>ROUND(E53*E$80,2)</f>
        <v>28.8</v>
      </c>
      <c r="H53" s="18">
        <f t="shared" si="7"/>
        <v>37.497600000000006</v>
      </c>
      <c r="I53" s="13">
        <f t="shared" si="1"/>
        <v>1.704436363636364</v>
      </c>
    </row>
    <row r="54" spans="1:9" ht="38.25" customHeight="1">
      <c r="A54" s="7" t="s">
        <v>19</v>
      </c>
      <c r="B54" s="32" t="s">
        <v>22</v>
      </c>
      <c r="C54" s="18">
        <f>ROUND(E54/E$77,2)</f>
        <v>0.92</v>
      </c>
      <c r="D54" s="1">
        <v>35</v>
      </c>
      <c r="E54" s="20">
        <v>45</v>
      </c>
      <c r="F54" s="21">
        <v>9.9</v>
      </c>
      <c r="G54" s="18">
        <f>ROUND(E54*E$80,2)</f>
        <v>32.4</v>
      </c>
      <c r="H54" s="18">
        <f t="shared" si="7"/>
        <v>42.1848</v>
      </c>
      <c r="I54" s="13">
        <f t="shared" si="1"/>
        <v>4.2610909090909095</v>
      </c>
    </row>
    <row r="55" spans="1:9" ht="27" customHeight="1">
      <c r="A55" s="7" t="s">
        <v>20</v>
      </c>
      <c r="B55" s="32" t="s">
        <v>22</v>
      </c>
      <c r="C55" s="18">
        <f>ROUND(E55/E$77,2)</f>
        <v>0.61</v>
      </c>
      <c r="D55" s="32">
        <v>36</v>
      </c>
      <c r="E55" s="20">
        <v>30</v>
      </c>
      <c r="F55" s="33">
        <v>12</v>
      </c>
      <c r="G55" s="18">
        <f>ROUND(E55*E$80,2)</f>
        <v>21.6</v>
      </c>
      <c r="H55" s="18">
        <f t="shared" si="7"/>
        <v>28.123200000000004</v>
      </c>
      <c r="I55" s="13">
        <f t="shared" si="1"/>
        <v>2.3436000000000003</v>
      </c>
    </row>
    <row r="56" spans="1:9" ht="74.25" customHeight="1">
      <c r="A56" s="7" t="s">
        <v>72</v>
      </c>
      <c r="B56" s="32" t="s">
        <v>22</v>
      </c>
      <c r="C56" s="18">
        <f>ROUND(E56/E$77,2)</f>
        <v>0.61</v>
      </c>
      <c r="D56" s="1">
        <v>37</v>
      </c>
      <c r="E56" s="20">
        <v>30</v>
      </c>
      <c r="F56" s="21"/>
      <c r="G56" s="18">
        <f>ROUND(E56*E$80,2)</f>
        <v>21.6</v>
      </c>
      <c r="H56" s="18">
        <f t="shared" si="7"/>
        <v>28.123200000000004</v>
      </c>
      <c r="I56" s="13">
        <f t="shared" si="1"/>
        <v>0</v>
      </c>
    </row>
    <row r="57" spans="1:9" ht="71.25" customHeight="1">
      <c r="A57" s="30" t="s">
        <v>25</v>
      </c>
      <c r="B57" s="22"/>
      <c r="C57" s="18"/>
      <c r="D57" s="1"/>
      <c r="E57" s="20"/>
      <c r="F57" s="21"/>
      <c r="G57" s="18"/>
      <c r="H57" s="18"/>
      <c r="I57" s="13"/>
    </row>
    <row r="58" spans="1:9" ht="40.5" customHeight="1">
      <c r="A58" s="7" t="s">
        <v>26</v>
      </c>
      <c r="B58" s="32" t="s">
        <v>22</v>
      </c>
      <c r="C58" s="18">
        <f>ROUND(E58/E$77,2)</f>
        <v>0.61</v>
      </c>
      <c r="D58" s="1">
        <v>38</v>
      </c>
      <c r="E58" s="34">
        <v>30</v>
      </c>
      <c r="F58" s="21"/>
      <c r="G58" s="18">
        <f>ROUND(E58*E$80,2)</f>
        <v>21.6</v>
      </c>
      <c r="H58" s="18">
        <f t="shared" si="7"/>
        <v>28.123200000000004</v>
      </c>
      <c r="I58" s="13">
        <f t="shared" si="1"/>
        <v>0</v>
      </c>
    </row>
    <row r="59" spans="1:9" ht="27.75" customHeight="1">
      <c r="A59" s="7" t="s">
        <v>61</v>
      </c>
      <c r="B59" s="32"/>
      <c r="C59" s="33"/>
      <c r="D59" s="32"/>
      <c r="E59" s="20"/>
      <c r="F59" s="33"/>
      <c r="G59" s="33"/>
      <c r="H59" s="33"/>
      <c r="I59" s="35"/>
    </row>
    <row r="60" spans="1:9" ht="15.75" customHeight="1">
      <c r="A60" s="7" t="s">
        <v>56</v>
      </c>
      <c r="B60" s="32" t="s">
        <v>22</v>
      </c>
      <c r="C60" s="18">
        <f>ROUND(E60/E$77,2)</f>
        <v>0.61</v>
      </c>
      <c r="D60" s="1">
        <v>39</v>
      </c>
      <c r="E60" s="20">
        <v>30</v>
      </c>
      <c r="F60" s="21"/>
      <c r="G60" s="18">
        <f>ROUND(E60*E$80,2)</f>
        <v>21.6</v>
      </c>
      <c r="H60" s="18">
        <f>G60*1.302</f>
        <v>28.123200000000004</v>
      </c>
      <c r="I60" s="13">
        <f t="shared" si="1"/>
        <v>0</v>
      </c>
    </row>
    <row r="61" spans="1:9" ht="12.75" customHeight="1">
      <c r="A61" s="7" t="s">
        <v>57</v>
      </c>
      <c r="B61" s="32" t="s">
        <v>22</v>
      </c>
      <c r="C61" s="18">
        <f>ROUND(E61/E$77,2)</f>
        <v>0.61</v>
      </c>
      <c r="D61" s="1">
        <v>40</v>
      </c>
      <c r="E61" s="20">
        <v>30</v>
      </c>
      <c r="F61" s="21"/>
      <c r="G61" s="18">
        <f>ROUND(E61*E$80,2)</f>
        <v>21.6</v>
      </c>
      <c r="H61" s="18">
        <f>G61*1.302</f>
        <v>28.123200000000004</v>
      </c>
      <c r="I61" s="13">
        <f t="shared" si="1"/>
        <v>0</v>
      </c>
    </row>
    <row r="62" spans="1:9" ht="27.75" customHeight="1">
      <c r="A62" s="7" t="s">
        <v>62</v>
      </c>
      <c r="B62" s="32"/>
      <c r="C62" s="18"/>
      <c r="D62" s="1"/>
      <c r="E62" s="20"/>
      <c r="F62" s="21"/>
      <c r="G62" s="18"/>
      <c r="H62" s="18"/>
      <c r="I62" s="13"/>
    </row>
    <row r="63" spans="1:9" ht="14.25" customHeight="1">
      <c r="A63" s="7" t="s">
        <v>63</v>
      </c>
      <c r="B63" s="32" t="s">
        <v>22</v>
      </c>
      <c r="C63" s="18">
        <f>ROUND(E63/E$77,2)</f>
        <v>0.92</v>
      </c>
      <c r="D63" s="1">
        <v>41</v>
      </c>
      <c r="E63" s="20">
        <v>45</v>
      </c>
      <c r="F63" s="21"/>
      <c r="G63" s="18">
        <f>ROUND(E63*E$80,2)</f>
        <v>32.4</v>
      </c>
      <c r="H63" s="18">
        <f>G63*1.302</f>
        <v>42.1848</v>
      </c>
      <c r="I63" s="13">
        <f t="shared" si="1"/>
        <v>0</v>
      </c>
    </row>
    <row r="64" spans="1:9" ht="14.25" customHeight="1">
      <c r="A64" s="7" t="s">
        <v>57</v>
      </c>
      <c r="B64" s="32" t="s">
        <v>22</v>
      </c>
      <c r="C64" s="18">
        <f>ROUND(E64/E$77,2)</f>
        <v>0.92</v>
      </c>
      <c r="D64" s="1">
        <v>42</v>
      </c>
      <c r="E64" s="20">
        <v>45</v>
      </c>
      <c r="F64" s="21"/>
      <c r="G64" s="18">
        <f>ROUND(E64*E$80,2)</f>
        <v>32.4</v>
      </c>
      <c r="H64" s="18">
        <f>G64*1.302</f>
        <v>42.1848</v>
      </c>
      <c r="I64" s="13">
        <f t="shared" si="1"/>
        <v>0</v>
      </c>
    </row>
    <row r="65" spans="1:9" ht="14.25" customHeight="1">
      <c r="A65" s="30" t="s">
        <v>64</v>
      </c>
      <c r="B65" s="32"/>
      <c r="C65" s="18"/>
      <c r="D65" s="1"/>
      <c r="E65" s="20"/>
      <c r="F65" s="21"/>
      <c r="G65" s="18"/>
      <c r="H65" s="18"/>
      <c r="I65" s="13"/>
    </row>
    <row r="66" spans="1:9" ht="24" customHeight="1">
      <c r="A66" s="7" t="s">
        <v>65</v>
      </c>
      <c r="B66" s="32" t="s">
        <v>22</v>
      </c>
      <c r="C66" s="18">
        <f aca="true" t="shared" si="8" ref="C66:C72">ROUND(E66/E$77,2)</f>
        <v>1.22</v>
      </c>
      <c r="D66" s="1">
        <v>43</v>
      </c>
      <c r="E66" s="20">
        <v>60</v>
      </c>
      <c r="F66" s="21">
        <v>14</v>
      </c>
      <c r="G66" s="18">
        <f aca="true" t="shared" si="9" ref="G66:G72">ROUND(E66*E$80,2)</f>
        <v>43.2</v>
      </c>
      <c r="H66" s="18">
        <f aca="true" t="shared" si="10" ref="H66:H72">G66*1.302</f>
        <v>56.24640000000001</v>
      </c>
      <c r="I66" s="13">
        <f t="shared" si="1"/>
        <v>4.017600000000001</v>
      </c>
    </row>
    <row r="67" spans="1:9" ht="34.5" customHeight="1">
      <c r="A67" s="7" t="s">
        <v>66</v>
      </c>
      <c r="B67" s="32" t="s">
        <v>22</v>
      </c>
      <c r="C67" s="18">
        <f t="shared" si="8"/>
        <v>0.61</v>
      </c>
      <c r="D67" s="1">
        <v>44</v>
      </c>
      <c r="E67" s="20">
        <v>30</v>
      </c>
      <c r="F67" s="21"/>
      <c r="G67" s="18">
        <f t="shared" si="9"/>
        <v>21.6</v>
      </c>
      <c r="H67" s="18">
        <f t="shared" si="10"/>
        <v>28.123200000000004</v>
      </c>
      <c r="I67" s="13">
        <f t="shared" si="1"/>
        <v>0</v>
      </c>
    </row>
    <row r="68" spans="1:9" ht="48.75" customHeight="1">
      <c r="A68" s="7" t="s">
        <v>67</v>
      </c>
      <c r="B68" s="32" t="s">
        <v>22</v>
      </c>
      <c r="C68" s="18">
        <f t="shared" si="8"/>
        <v>0.61</v>
      </c>
      <c r="D68" s="1">
        <v>45</v>
      </c>
      <c r="E68" s="20">
        <v>30</v>
      </c>
      <c r="F68" s="21"/>
      <c r="G68" s="18">
        <f t="shared" si="9"/>
        <v>21.6</v>
      </c>
      <c r="H68" s="18">
        <f t="shared" si="10"/>
        <v>28.123200000000004</v>
      </c>
      <c r="I68" s="13">
        <f t="shared" si="1"/>
        <v>0</v>
      </c>
    </row>
    <row r="69" spans="1:9" ht="23.25" customHeight="1">
      <c r="A69" s="7" t="s">
        <v>77</v>
      </c>
      <c r="B69" s="32" t="s">
        <v>22</v>
      </c>
      <c r="C69" s="18">
        <f t="shared" si="8"/>
        <v>0.82</v>
      </c>
      <c r="D69" s="1">
        <v>46</v>
      </c>
      <c r="E69" s="20">
        <v>40</v>
      </c>
      <c r="F69" s="21"/>
      <c r="G69" s="18">
        <f t="shared" si="9"/>
        <v>28.8</v>
      </c>
      <c r="H69" s="18">
        <f t="shared" si="10"/>
        <v>37.497600000000006</v>
      </c>
      <c r="I69" s="13">
        <f t="shared" si="1"/>
        <v>0</v>
      </c>
    </row>
    <row r="70" spans="1:9" ht="58.5" customHeight="1">
      <c r="A70" s="7" t="s">
        <v>78</v>
      </c>
      <c r="B70" s="32" t="s">
        <v>22</v>
      </c>
      <c r="C70" s="18">
        <f t="shared" si="8"/>
        <v>0.61</v>
      </c>
      <c r="D70" s="1">
        <v>47</v>
      </c>
      <c r="E70" s="20">
        <v>30</v>
      </c>
      <c r="F70" s="21"/>
      <c r="G70" s="18">
        <f t="shared" si="9"/>
        <v>21.6</v>
      </c>
      <c r="H70" s="18">
        <f t="shared" si="10"/>
        <v>28.123200000000004</v>
      </c>
      <c r="I70" s="13">
        <f t="shared" si="1"/>
        <v>0</v>
      </c>
    </row>
    <row r="71" spans="1:9" ht="16.5" customHeight="1">
      <c r="A71" s="7" t="s">
        <v>79</v>
      </c>
      <c r="B71" s="32" t="s">
        <v>22</v>
      </c>
      <c r="C71" s="18">
        <f t="shared" si="8"/>
        <v>0.61</v>
      </c>
      <c r="D71" s="1">
        <v>48</v>
      </c>
      <c r="E71" s="20">
        <v>30</v>
      </c>
      <c r="F71" s="21"/>
      <c r="G71" s="18">
        <f t="shared" si="9"/>
        <v>21.6</v>
      </c>
      <c r="H71" s="18">
        <f t="shared" si="10"/>
        <v>28.123200000000004</v>
      </c>
      <c r="I71" s="13">
        <f t="shared" si="1"/>
        <v>0</v>
      </c>
    </row>
    <row r="72" spans="1:9" ht="25.5" customHeight="1">
      <c r="A72" s="7" t="s">
        <v>80</v>
      </c>
      <c r="B72" s="32" t="s">
        <v>22</v>
      </c>
      <c r="C72" s="18">
        <f t="shared" si="8"/>
        <v>0.82</v>
      </c>
      <c r="D72" s="1">
        <v>49</v>
      </c>
      <c r="E72" s="20">
        <v>40</v>
      </c>
      <c r="F72" s="21"/>
      <c r="G72" s="18">
        <f t="shared" si="9"/>
        <v>28.8</v>
      </c>
      <c r="H72" s="18">
        <f t="shared" si="10"/>
        <v>37.497600000000006</v>
      </c>
      <c r="I72" s="13">
        <f t="shared" si="1"/>
        <v>0</v>
      </c>
    </row>
    <row r="73" spans="1:9" ht="14.25" customHeight="1">
      <c r="A73" s="30" t="s">
        <v>68</v>
      </c>
      <c r="B73" s="32"/>
      <c r="C73" s="18"/>
      <c r="D73" s="1"/>
      <c r="E73" s="20"/>
      <c r="F73" s="21"/>
      <c r="G73" s="18"/>
      <c r="H73" s="18"/>
      <c r="I73" s="13"/>
    </row>
    <row r="74" spans="1:9" ht="48" customHeight="1">
      <c r="A74" s="7" t="s">
        <v>69</v>
      </c>
      <c r="B74" s="32" t="s">
        <v>22</v>
      </c>
      <c r="C74" s="18">
        <f>ROUND(E74/E$77,2)</f>
        <v>1.22</v>
      </c>
      <c r="D74" s="1">
        <v>50</v>
      </c>
      <c r="E74" s="20">
        <v>60</v>
      </c>
      <c r="F74" s="21"/>
      <c r="G74" s="18">
        <f>ROUND(E74*E$80,2)</f>
        <v>43.2</v>
      </c>
      <c r="H74" s="18">
        <f>G74*1.302</f>
        <v>56.24640000000001</v>
      </c>
      <c r="I74" s="13">
        <f t="shared" si="1"/>
        <v>0</v>
      </c>
    </row>
    <row r="75" spans="1:9" ht="37.5" customHeight="1">
      <c r="A75" s="7" t="s">
        <v>70</v>
      </c>
      <c r="B75" s="32"/>
      <c r="C75" s="18">
        <f>ROUND(E75/E$77,2)</f>
        <v>0.61</v>
      </c>
      <c r="D75" s="1">
        <v>51</v>
      </c>
      <c r="E75" s="20">
        <v>30</v>
      </c>
      <c r="F75" s="21"/>
      <c r="G75" s="18">
        <f>ROUND(E75*E$80,2)</f>
        <v>21.6</v>
      </c>
      <c r="H75" s="18">
        <f>G75*1.302</f>
        <v>28.123200000000004</v>
      </c>
      <c r="I75" s="13">
        <f t="shared" si="1"/>
        <v>0</v>
      </c>
    </row>
    <row r="76" spans="1:9" ht="12.75">
      <c r="A76" s="5" t="s">
        <v>8</v>
      </c>
      <c r="B76" s="6" t="s">
        <v>10</v>
      </c>
      <c r="C76" s="8">
        <f>SUM(C5:C75)</f>
        <v>50.949999999999996</v>
      </c>
      <c r="D76" s="10" t="s">
        <v>10</v>
      </c>
      <c r="E76" s="8">
        <f>SUM(E5:E75)</f>
        <v>2500</v>
      </c>
      <c r="F76" s="10" t="s">
        <v>10</v>
      </c>
      <c r="G76" s="25">
        <f>SUM(G5:G75)</f>
        <v>1799.9999999999995</v>
      </c>
      <c r="H76" s="10" t="s">
        <v>10</v>
      </c>
      <c r="I76" s="15" t="s">
        <v>10</v>
      </c>
    </row>
    <row r="77" spans="1:9" ht="12.75">
      <c r="A77" s="5" t="s">
        <v>9</v>
      </c>
      <c r="B77" s="6" t="s">
        <v>10</v>
      </c>
      <c r="C77" s="8">
        <f>C76/D75</f>
        <v>0.9990196078431371</v>
      </c>
      <c r="D77" s="10" t="s">
        <v>10</v>
      </c>
      <c r="E77" s="8">
        <f>E76/D75</f>
        <v>49.01960784313726</v>
      </c>
      <c r="F77" s="10" t="s">
        <v>10</v>
      </c>
      <c r="G77" s="26">
        <f>G76/D75</f>
        <v>35.29411764705881</v>
      </c>
      <c r="H77" s="10" t="s">
        <v>10</v>
      </c>
      <c r="I77" s="15" t="s">
        <v>10</v>
      </c>
    </row>
    <row r="78" spans="1:9" ht="24">
      <c r="A78" s="37" t="s">
        <v>11</v>
      </c>
      <c r="B78" s="6" t="s">
        <v>10</v>
      </c>
      <c r="C78" s="6" t="s">
        <v>10</v>
      </c>
      <c r="D78" s="10" t="s">
        <v>10</v>
      </c>
      <c r="E78" s="8">
        <f>(1974-414.54)/12</f>
        <v>129.955</v>
      </c>
      <c r="F78" s="10" t="s">
        <v>10</v>
      </c>
      <c r="G78" s="10" t="s">
        <v>10</v>
      </c>
      <c r="H78" s="10" t="s">
        <v>10</v>
      </c>
      <c r="I78" s="15" t="s">
        <v>10</v>
      </c>
    </row>
    <row r="79" spans="1:9" ht="24">
      <c r="A79" s="37" t="s">
        <v>12</v>
      </c>
      <c r="B79" s="6" t="s">
        <v>10</v>
      </c>
      <c r="C79" s="6" t="s">
        <v>10</v>
      </c>
      <c r="D79" s="10" t="s">
        <v>10</v>
      </c>
      <c r="E79" s="8">
        <f>E78*60/E77</f>
        <v>159.06492</v>
      </c>
      <c r="F79" s="10" t="s">
        <v>10</v>
      </c>
      <c r="G79" s="10" t="s">
        <v>10</v>
      </c>
      <c r="H79" s="10" t="s">
        <v>10</v>
      </c>
      <c r="I79" s="15" t="s">
        <v>10</v>
      </c>
    </row>
    <row r="80" spans="1:9" ht="61.5" customHeight="1">
      <c r="A80" s="17" t="s">
        <v>81</v>
      </c>
      <c r="B80" s="6" t="s">
        <v>10</v>
      </c>
      <c r="C80" s="6" t="s">
        <v>10</v>
      </c>
      <c r="D80" s="10" t="s">
        <v>10</v>
      </c>
      <c r="E80" s="11">
        <f>ROUND(5627.96/E78/60,2)</f>
        <v>0.72</v>
      </c>
      <c r="F80" s="10" t="s">
        <v>10</v>
      </c>
      <c r="G80" s="10" t="s">
        <v>10</v>
      </c>
      <c r="H80" s="10" t="s">
        <v>10</v>
      </c>
      <c r="I80" s="15" t="s">
        <v>10</v>
      </c>
    </row>
  </sheetData>
  <sheetProtection/>
  <printOptions/>
  <pageMargins left="0.7086614173228347" right="0.7086614173228347" top="0.7480314960629921" bottom="0.5511811023622047" header="0.31496062992125984" footer="0.31496062992125984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="140" zoomScaleNormal="140" zoomScalePageLayoutView="0" workbookViewId="0" topLeftCell="A70">
      <selection activeCell="E78" sqref="E78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4" width="7.125" style="0" customWidth="1"/>
    <col min="5" max="5" width="7.375" style="0" customWidth="1"/>
    <col min="6" max="6" width="6.375" style="0" customWidth="1"/>
    <col min="7" max="7" width="7.75390625" style="0" customWidth="1"/>
    <col min="8" max="8" width="6.375" style="0" customWidth="1"/>
  </cols>
  <sheetData>
    <row r="1" spans="1:10" ht="12.75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</row>
    <row r="2" spans="1:9" ht="96">
      <c r="A2" s="1" t="s">
        <v>0</v>
      </c>
      <c r="B2" s="1" t="s">
        <v>6</v>
      </c>
      <c r="C2" s="1" t="s">
        <v>16</v>
      </c>
      <c r="D2" s="1" t="s">
        <v>7</v>
      </c>
      <c r="E2" s="1" t="s">
        <v>17</v>
      </c>
      <c r="F2" s="1" t="s">
        <v>13</v>
      </c>
      <c r="G2" s="1" t="s">
        <v>14</v>
      </c>
      <c r="H2" s="1" t="s">
        <v>18</v>
      </c>
      <c r="I2" s="13" t="s">
        <v>15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5" t="s">
        <v>1</v>
      </c>
      <c r="B4" s="6"/>
      <c r="C4" s="6"/>
      <c r="D4" s="6"/>
      <c r="E4" s="6"/>
      <c r="F4" s="6"/>
      <c r="G4" s="6"/>
      <c r="H4" s="6"/>
      <c r="I4" s="14"/>
    </row>
    <row r="5" spans="1:9" ht="14.25" customHeight="1">
      <c r="A5" s="7" t="s">
        <v>27</v>
      </c>
      <c r="B5" s="27" t="s">
        <v>22</v>
      </c>
      <c r="C5" s="18">
        <f>ROUND(E5/E$77,2)</f>
        <v>1.22</v>
      </c>
      <c r="D5" s="27">
        <v>1</v>
      </c>
      <c r="E5" s="29">
        <v>60</v>
      </c>
      <c r="F5" s="28">
        <v>119.6</v>
      </c>
      <c r="G5" s="18">
        <f>ROUND(E5*E$80,2)</f>
        <v>47.4</v>
      </c>
      <c r="H5" s="18">
        <f aca="true" t="shared" si="0" ref="H5:H15">G5*1.302</f>
        <v>61.714800000000004</v>
      </c>
      <c r="I5" s="13">
        <f aca="true" t="shared" si="1" ref="I5:I75">IF(F5&gt;0,H5/F5,0)</f>
        <v>0.5160100334448161</v>
      </c>
    </row>
    <row r="6" spans="1:9" ht="39.75" customHeight="1">
      <c r="A6" s="31" t="s">
        <v>28</v>
      </c>
      <c r="B6" s="27"/>
      <c r="C6" s="18"/>
      <c r="D6" s="1"/>
      <c r="E6" s="19"/>
      <c r="F6" s="18"/>
      <c r="G6" s="18"/>
      <c r="H6" s="18"/>
      <c r="I6" s="13"/>
    </row>
    <row r="7" spans="1:9" ht="12.75" customHeight="1">
      <c r="A7" s="7" t="s">
        <v>29</v>
      </c>
      <c r="B7" s="27" t="s">
        <v>22</v>
      </c>
      <c r="C7" s="18">
        <f>ROUND(E7/E$77,2)</f>
        <v>0.31</v>
      </c>
      <c r="D7" s="1">
        <v>2</v>
      </c>
      <c r="E7" s="19">
        <v>15</v>
      </c>
      <c r="F7" s="18">
        <v>7.7</v>
      </c>
      <c r="G7" s="18">
        <f>ROUND(E7*E$80,2)</f>
        <v>11.85</v>
      </c>
      <c r="H7" s="18">
        <f t="shared" si="0"/>
        <v>15.428700000000001</v>
      </c>
      <c r="I7" s="13">
        <f t="shared" si="1"/>
        <v>2.003727272727273</v>
      </c>
    </row>
    <row r="8" spans="1:9" ht="13.5" customHeight="1">
      <c r="A8" s="30" t="s">
        <v>2</v>
      </c>
      <c r="B8" s="1"/>
      <c r="C8" s="18"/>
      <c r="D8" s="1"/>
      <c r="E8" s="19"/>
      <c r="F8" s="18"/>
      <c r="G8" s="18"/>
      <c r="H8" s="18"/>
      <c r="I8" s="13"/>
    </row>
    <row r="9" spans="1:9" ht="15" customHeight="1">
      <c r="A9" s="7" t="s">
        <v>23</v>
      </c>
      <c r="B9" s="1"/>
      <c r="C9" s="18"/>
      <c r="D9" s="1"/>
      <c r="E9" s="19"/>
      <c r="F9" s="18"/>
      <c r="G9" s="18"/>
      <c r="H9" s="18"/>
      <c r="I9" s="13"/>
    </row>
    <row r="10" spans="1:9" ht="13.5" customHeight="1">
      <c r="A10" s="7" t="s">
        <v>30</v>
      </c>
      <c r="B10" s="27" t="s">
        <v>22</v>
      </c>
      <c r="C10" s="18">
        <f>ROUND(E10/E$77,2)</f>
        <v>0.51</v>
      </c>
      <c r="D10" s="1">
        <v>3</v>
      </c>
      <c r="E10" s="19">
        <v>25</v>
      </c>
      <c r="F10" s="18"/>
      <c r="G10" s="18">
        <f>ROUND(E10*E$80,2)</f>
        <v>19.75</v>
      </c>
      <c r="H10" s="18">
        <f t="shared" si="0"/>
        <v>25.7145</v>
      </c>
      <c r="I10" s="13">
        <f t="shared" si="1"/>
        <v>0</v>
      </c>
    </row>
    <row r="11" spans="1:9" ht="14.25" customHeight="1">
      <c r="A11" s="7" t="s">
        <v>24</v>
      </c>
      <c r="B11" s="27" t="s">
        <v>22</v>
      </c>
      <c r="C11" s="18">
        <f>ROUND(E11/E$77,2)</f>
        <v>0.2</v>
      </c>
      <c r="D11" s="1">
        <v>4</v>
      </c>
      <c r="E11" s="19">
        <v>10</v>
      </c>
      <c r="F11" s="18"/>
      <c r="G11" s="18">
        <f>ROUND(E11*E$80,2)</f>
        <v>7.9</v>
      </c>
      <c r="H11" s="18">
        <f t="shared" si="0"/>
        <v>10.2858</v>
      </c>
      <c r="I11" s="13">
        <f t="shared" si="1"/>
        <v>0</v>
      </c>
    </row>
    <row r="12" spans="1:9" ht="15.75" customHeight="1">
      <c r="A12" s="7" t="s">
        <v>31</v>
      </c>
      <c r="B12" s="27"/>
      <c r="C12" s="18"/>
      <c r="D12" s="1"/>
      <c r="E12" s="20"/>
      <c r="F12" s="21"/>
      <c r="G12" s="18"/>
      <c r="H12" s="18"/>
      <c r="I12" s="13"/>
    </row>
    <row r="13" spans="1:9" ht="14.25" customHeight="1">
      <c r="A13" s="7" t="s">
        <v>32</v>
      </c>
      <c r="B13" s="1" t="s">
        <v>22</v>
      </c>
      <c r="C13" s="18">
        <f>ROUND(E13/E$77,2)</f>
        <v>0.51</v>
      </c>
      <c r="D13" s="1">
        <v>5</v>
      </c>
      <c r="E13" s="20">
        <v>25</v>
      </c>
      <c r="F13" s="21"/>
      <c r="G13" s="18">
        <f>ROUND(E13*E$80,2)</f>
        <v>19.75</v>
      </c>
      <c r="H13" s="18">
        <f t="shared" si="0"/>
        <v>25.7145</v>
      </c>
      <c r="I13" s="13">
        <f t="shared" si="1"/>
        <v>0</v>
      </c>
    </row>
    <row r="14" spans="1:9" ht="12.75">
      <c r="A14" s="7" t="s">
        <v>33</v>
      </c>
      <c r="B14" s="27" t="s">
        <v>22</v>
      </c>
      <c r="C14" s="18">
        <f>ROUND(E14/E$77,2)</f>
        <v>0.71</v>
      </c>
      <c r="D14" s="1">
        <v>6</v>
      </c>
      <c r="E14" s="20">
        <v>35</v>
      </c>
      <c r="F14" s="21"/>
      <c r="G14" s="18">
        <f>ROUND(E14*E$80,2)</f>
        <v>27.65</v>
      </c>
      <c r="H14" s="18">
        <f t="shared" si="0"/>
        <v>36.0003</v>
      </c>
      <c r="I14" s="13">
        <f t="shared" si="1"/>
        <v>0</v>
      </c>
    </row>
    <row r="15" spans="1:9" ht="75" customHeight="1">
      <c r="A15" s="7" t="s">
        <v>34</v>
      </c>
      <c r="B15" s="1" t="s">
        <v>22</v>
      </c>
      <c r="C15" s="18">
        <f>ROUND(E15/E$77,2)</f>
        <v>0.61</v>
      </c>
      <c r="D15" s="1">
        <v>7</v>
      </c>
      <c r="E15" s="19">
        <v>30</v>
      </c>
      <c r="F15" s="18"/>
      <c r="G15" s="18">
        <f>ROUND(E15*E$80,2)</f>
        <v>23.7</v>
      </c>
      <c r="H15" s="18">
        <f t="shared" si="0"/>
        <v>30.857400000000002</v>
      </c>
      <c r="I15" s="13">
        <f t="shared" si="1"/>
        <v>0</v>
      </c>
    </row>
    <row r="16" spans="1:9" ht="26.25" customHeight="1">
      <c r="A16" s="30" t="s">
        <v>5</v>
      </c>
      <c r="B16" s="32"/>
      <c r="C16" s="18"/>
      <c r="D16" s="1"/>
      <c r="E16" s="20"/>
      <c r="F16" s="21"/>
      <c r="G16" s="18"/>
      <c r="H16" s="18"/>
      <c r="I16" s="13"/>
    </row>
    <row r="17" spans="1:9" ht="37.5" customHeight="1">
      <c r="A17" s="7" t="s">
        <v>35</v>
      </c>
      <c r="B17" s="32"/>
      <c r="C17" s="22"/>
      <c r="D17" s="1"/>
      <c r="E17" s="20"/>
      <c r="F17" s="21"/>
      <c r="G17" s="20"/>
      <c r="H17" s="20"/>
      <c r="I17" s="13"/>
    </row>
    <row r="18" spans="1:9" ht="13.5" customHeight="1">
      <c r="A18" s="7" t="s">
        <v>36</v>
      </c>
      <c r="B18" s="32" t="s">
        <v>22</v>
      </c>
      <c r="C18" s="18">
        <f>ROUND(E18/E$77,2)</f>
        <v>1.22</v>
      </c>
      <c r="D18" s="1">
        <v>8</v>
      </c>
      <c r="E18" s="20">
        <v>60</v>
      </c>
      <c r="F18" s="21">
        <v>16.6</v>
      </c>
      <c r="G18" s="18">
        <f>ROUND(E18*E$80,2)</f>
        <v>47.4</v>
      </c>
      <c r="H18" s="18">
        <f>G18*1.302</f>
        <v>61.714800000000004</v>
      </c>
      <c r="I18" s="13">
        <f t="shared" si="1"/>
        <v>3.717759036144578</v>
      </c>
    </row>
    <row r="19" spans="1:9" ht="15" customHeight="1">
      <c r="A19" s="7" t="s">
        <v>37</v>
      </c>
      <c r="B19" s="32" t="s">
        <v>22</v>
      </c>
      <c r="C19" s="18">
        <f>ROUND(E19/E$77,2)</f>
        <v>1.84</v>
      </c>
      <c r="D19" s="1">
        <v>9</v>
      </c>
      <c r="E19" s="20">
        <v>90</v>
      </c>
      <c r="F19" s="21">
        <v>16.6</v>
      </c>
      <c r="G19" s="18">
        <f>ROUND(E19*E$80,2)</f>
        <v>71.1</v>
      </c>
      <c r="H19" s="18">
        <f>G19*1.302</f>
        <v>92.5722</v>
      </c>
      <c r="I19" s="13">
        <f t="shared" si="1"/>
        <v>5.576638554216867</v>
      </c>
    </row>
    <row r="20" spans="1:9" ht="49.5" customHeight="1">
      <c r="A20" s="7" t="s">
        <v>21</v>
      </c>
      <c r="B20" s="32" t="s">
        <v>22</v>
      </c>
      <c r="C20" s="18">
        <f>ROUND(E20/E$77,2)</f>
        <v>0.2</v>
      </c>
      <c r="D20" s="1">
        <v>10</v>
      </c>
      <c r="E20" s="20">
        <v>10</v>
      </c>
      <c r="F20" s="21"/>
      <c r="G20" s="18">
        <f>ROUND(E20*E$80,2)</f>
        <v>7.9</v>
      </c>
      <c r="H20" s="18">
        <f>G20*1.302</f>
        <v>10.2858</v>
      </c>
      <c r="I20" s="13">
        <f t="shared" si="1"/>
        <v>0</v>
      </c>
    </row>
    <row r="21" spans="1:9" ht="24.75" customHeight="1">
      <c r="A21" s="7" t="s">
        <v>38</v>
      </c>
      <c r="B21" s="32"/>
      <c r="C21" s="18"/>
      <c r="D21" s="1"/>
      <c r="E21" s="20"/>
      <c r="F21" s="21"/>
      <c r="G21" s="18"/>
      <c r="H21" s="18"/>
      <c r="I21" s="13"/>
    </row>
    <row r="22" spans="1:9" ht="25.5" customHeight="1">
      <c r="A22" s="7" t="s">
        <v>39</v>
      </c>
      <c r="B22" s="1" t="s">
        <v>22</v>
      </c>
      <c r="C22" s="18">
        <f>ROUND(E22/E$77,2)</f>
        <v>1.22</v>
      </c>
      <c r="D22" s="1">
        <v>11</v>
      </c>
      <c r="E22" s="19">
        <v>60</v>
      </c>
      <c r="F22" s="18">
        <v>30.9</v>
      </c>
      <c r="G22" s="18">
        <f aca="true" t="shared" si="2" ref="G22:G30">ROUND(E22*E$80,2)</f>
        <v>47.4</v>
      </c>
      <c r="H22" s="18">
        <f>G22*1.302</f>
        <v>61.714800000000004</v>
      </c>
      <c r="I22" s="13">
        <f aca="true" t="shared" si="3" ref="I22:I29">IF(F22&gt;0,H22/F22,0)</f>
        <v>1.9972427184466022</v>
      </c>
    </row>
    <row r="23" spans="1:9" ht="27.75" customHeight="1">
      <c r="A23" s="31" t="s">
        <v>40</v>
      </c>
      <c r="B23" s="32" t="s">
        <v>22</v>
      </c>
      <c r="C23" s="33">
        <f>ROUND(E23/E$77,2)</f>
        <v>3.06</v>
      </c>
      <c r="D23" s="32">
        <v>12</v>
      </c>
      <c r="E23" s="34">
        <v>150</v>
      </c>
      <c r="F23" s="33">
        <v>30.9</v>
      </c>
      <c r="G23" s="33">
        <f t="shared" si="2"/>
        <v>118.5</v>
      </c>
      <c r="H23" s="33">
        <f>G23*1.302</f>
        <v>154.287</v>
      </c>
      <c r="I23" s="35">
        <f t="shared" si="3"/>
        <v>4.993106796116505</v>
      </c>
    </row>
    <row r="24" spans="1:9" ht="27.75" customHeight="1">
      <c r="A24" s="7" t="s">
        <v>41</v>
      </c>
      <c r="B24" s="32" t="s">
        <v>22</v>
      </c>
      <c r="C24" s="18">
        <f>ROUND(E24/E$77,2)</f>
        <v>1.22</v>
      </c>
      <c r="D24" s="1">
        <v>13</v>
      </c>
      <c r="E24" s="20">
        <v>60</v>
      </c>
      <c r="F24" s="21">
        <v>30.9</v>
      </c>
      <c r="G24" s="18">
        <f t="shared" si="2"/>
        <v>47.4</v>
      </c>
      <c r="H24" s="18">
        <f aca="true" t="shared" si="4" ref="H24:H43">G24*1.302</f>
        <v>61.714800000000004</v>
      </c>
      <c r="I24" s="13">
        <f t="shared" si="3"/>
        <v>1.9972427184466022</v>
      </c>
    </row>
    <row r="25" spans="1:9" ht="25.5" customHeight="1">
      <c r="A25" s="7" t="s">
        <v>42</v>
      </c>
      <c r="B25" s="32" t="s">
        <v>22</v>
      </c>
      <c r="C25" s="18">
        <f>ROUND(E25/E$77,2)</f>
        <v>2.45</v>
      </c>
      <c r="D25" s="1">
        <v>14</v>
      </c>
      <c r="E25" s="20">
        <v>120</v>
      </c>
      <c r="F25" s="21">
        <v>30.9</v>
      </c>
      <c r="G25" s="18">
        <f t="shared" si="2"/>
        <v>94.8</v>
      </c>
      <c r="H25" s="18">
        <f t="shared" si="4"/>
        <v>123.42960000000001</v>
      </c>
      <c r="I25" s="13">
        <f t="shared" si="3"/>
        <v>3.9944854368932043</v>
      </c>
    </row>
    <row r="26" spans="1:9" ht="15" customHeight="1">
      <c r="A26" s="7" t="s">
        <v>43</v>
      </c>
      <c r="B26" s="22"/>
      <c r="C26" s="18"/>
      <c r="D26" s="1"/>
      <c r="E26" s="20"/>
      <c r="F26" s="21"/>
      <c r="G26" s="18">
        <f t="shared" si="2"/>
        <v>0</v>
      </c>
      <c r="H26" s="18">
        <f t="shared" si="4"/>
        <v>0</v>
      </c>
      <c r="I26" s="13">
        <f t="shared" si="3"/>
        <v>0</v>
      </c>
    </row>
    <row r="27" spans="1:9" ht="12" customHeight="1">
      <c r="A27" s="7" t="s">
        <v>32</v>
      </c>
      <c r="B27" s="32" t="s">
        <v>22</v>
      </c>
      <c r="C27" s="18">
        <f>ROUND(E27/E$77,2)</f>
        <v>0.92</v>
      </c>
      <c r="D27" s="1">
        <v>15</v>
      </c>
      <c r="E27" s="20">
        <v>45</v>
      </c>
      <c r="F27" s="21">
        <v>24.7</v>
      </c>
      <c r="G27" s="18">
        <f t="shared" si="2"/>
        <v>35.55</v>
      </c>
      <c r="H27" s="18">
        <f t="shared" si="4"/>
        <v>46.2861</v>
      </c>
      <c r="I27" s="13">
        <f t="shared" si="3"/>
        <v>1.8739311740890687</v>
      </c>
    </row>
    <row r="28" spans="1:9" ht="12.75">
      <c r="A28" s="7" t="s">
        <v>33</v>
      </c>
      <c r="B28" s="32" t="s">
        <v>22</v>
      </c>
      <c r="C28" s="18">
        <f>ROUND(E28/E$77,2)</f>
        <v>1.22</v>
      </c>
      <c r="D28" s="1">
        <v>16</v>
      </c>
      <c r="E28" s="20">
        <v>60</v>
      </c>
      <c r="F28" s="21">
        <v>16.6</v>
      </c>
      <c r="G28" s="18">
        <f t="shared" si="2"/>
        <v>47.4</v>
      </c>
      <c r="H28" s="18">
        <f t="shared" si="4"/>
        <v>61.714800000000004</v>
      </c>
      <c r="I28" s="13">
        <f t="shared" si="3"/>
        <v>3.717759036144578</v>
      </c>
    </row>
    <row r="29" spans="1:9" ht="14.25" customHeight="1">
      <c r="A29" s="7" t="s">
        <v>44</v>
      </c>
      <c r="B29" s="32" t="s">
        <v>22</v>
      </c>
      <c r="C29" s="18">
        <f>ROUND(E29/E$77,2)</f>
        <v>1.22</v>
      </c>
      <c r="D29" s="1">
        <v>17</v>
      </c>
      <c r="E29" s="20">
        <v>60</v>
      </c>
      <c r="F29" s="21"/>
      <c r="G29" s="18">
        <f t="shared" si="2"/>
        <v>47.4</v>
      </c>
      <c r="H29" s="18">
        <f t="shared" si="4"/>
        <v>61.714800000000004</v>
      </c>
      <c r="I29" s="13">
        <f t="shared" si="3"/>
        <v>0</v>
      </c>
    </row>
    <row r="30" spans="1:9" ht="13.5" customHeight="1">
      <c r="A30" s="7" t="s">
        <v>45</v>
      </c>
      <c r="B30" s="32" t="s">
        <v>22</v>
      </c>
      <c r="C30" s="18">
        <f>ROUND(E30/E$77,2)</f>
        <v>1.22</v>
      </c>
      <c r="D30" s="1">
        <v>18</v>
      </c>
      <c r="E30" s="20">
        <v>60</v>
      </c>
      <c r="F30" s="21">
        <v>16.6</v>
      </c>
      <c r="G30" s="18">
        <f t="shared" si="2"/>
        <v>47.4</v>
      </c>
      <c r="H30" s="18">
        <f t="shared" si="4"/>
        <v>61.714800000000004</v>
      </c>
      <c r="I30" s="13">
        <f t="shared" si="1"/>
        <v>3.717759036144578</v>
      </c>
    </row>
    <row r="31" spans="1:9" ht="23.25" customHeight="1">
      <c r="A31" s="30" t="s">
        <v>3</v>
      </c>
      <c r="B31" s="32"/>
      <c r="C31" s="18"/>
      <c r="D31" s="1"/>
      <c r="E31" s="19"/>
      <c r="F31" s="18"/>
      <c r="G31" s="18"/>
      <c r="H31" s="18"/>
      <c r="I31" s="13"/>
    </row>
    <row r="32" spans="1:9" ht="58.5" customHeight="1">
      <c r="A32" s="7" t="s">
        <v>46</v>
      </c>
      <c r="B32" s="32" t="s">
        <v>22</v>
      </c>
      <c r="C32" s="18">
        <f>ROUND(E32/E$77,2)</f>
        <v>0.71</v>
      </c>
      <c r="D32" s="1">
        <v>19</v>
      </c>
      <c r="E32" s="19">
        <v>35</v>
      </c>
      <c r="F32" s="18"/>
      <c r="G32" s="18">
        <f>ROUND(E32*E$80,2)</f>
        <v>27.65</v>
      </c>
      <c r="H32" s="18">
        <f t="shared" si="4"/>
        <v>36.0003</v>
      </c>
      <c r="I32" s="13">
        <f t="shared" si="1"/>
        <v>0</v>
      </c>
    </row>
    <row r="33" spans="1:9" ht="22.5" customHeight="1">
      <c r="A33" s="7" t="s">
        <v>74</v>
      </c>
      <c r="B33" s="32"/>
      <c r="C33" s="18"/>
      <c r="D33" s="1"/>
      <c r="E33" s="19"/>
      <c r="F33" s="18"/>
      <c r="G33" s="18"/>
      <c r="H33" s="18"/>
      <c r="I33" s="13"/>
    </row>
    <row r="34" spans="1:9" ht="15" customHeight="1">
      <c r="A34" s="7" t="s">
        <v>47</v>
      </c>
      <c r="B34" s="1" t="s">
        <v>22</v>
      </c>
      <c r="C34" s="18">
        <f aca="true" t="shared" si="5" ref="C34:C39">ROUND(E34/E$77,2)</f>
        <v>0.92</v>
      </c>
      <c r="D34" s="1">
        <v>20</v>
      </c>
      <c r="E34" s="19">
        <v>45</v>
      </c>
      <c r="F34" s="18"/>
      <c r="G34" s="18">
        <f aca="true" t="shared" si="6" ref="G34:G39">ROUND(E34*E$80,2)</f>
        <v>35.55</v>
      </c>
      <c r="H34" s="18">
        <f t="shared" si="4"/>
        <v>46.2861</v>
      </c>
      <c r="I34" s="13">
        <f t="shared" si="1"/>
        <v>0</v>
      </c>
    </row>
    <row r="35" spans="1:9" ht="13.5" customHeight="1">
      <c r="A35" s="7" t="s">
        <v>48</v>
      </c>
      <c r="B35" s="32" t="s">
        <v>22</v>
      </c>
      <c r="C35" s="18">
        <f t="shared" si="5"/>
        <v>1.22</v>
      </c>
      <c r="D35" s="1">
        <v>21</v>
      </c>
      <c r="E35" s="19">
        <v>60</v>
      </c>
      <c r="F35" s="18"/>
      <c r="G35" s="18">
        <f t="shared" si="6"/>
        <v>47.4</v>
      </c>
      <c r="H35" s="18">
        <f t="shared" si="4"/>
        <v>61.714800000000004</v>
      </c>
      <c r="I35" s="13">
        <f t="shared" si="1"/>
        <v>0</v>
      </c>
    </row>
    <row r="36" spans="1:9" ht="14.25" customHeight="1">
      <c r="A36" s="7" t="s">
        <v>49</v>
      </c>
      <c r="B36" s="32" t="s">
        <v>22</v>
      </c>
      <c r="C36" s="18">
        <f t="shared" si="5"/>
        <v>1.22</v>
      </c>
      <c r="D36" s="1">
        <v>22</v>
      </c>
      <c r="E36" s="19">
        <v>60</v>
      </c>
      <c r="F36" s="18"/>
      <c r="G36" s="19">
        <f t="shared" si="6"/>
        <v>47.4</v>
      </c>
      <c r="H36" s="19">
        <f t="shared" si="4"/>
        <v>61.714800000000004</v>
      </c>
      <c r="I36" s="13">
        <f t="shared" si="1"/>
        <v>0</v>
      </c>
    </row>
    <row r="37" spans="1:9" ht="12.75" customHeight="1">
      <c r="A37" s="7" t="s">
        <v>36</v>
      </c>
      <c r="B37" s="32" t="s">
        <v>22</v>
      </c>
      <c r="C37" s="18">
        <f t="shared" si="5"/>
        <v>1.22</v>
      </c>
      <c r="D37" s="1">
        <v>23</v>
      </c>
      <c r="E37" s="19">
        <v>60</v>
      </c>
      <c r="F37" s="18"/>
      <c r="G37" s="18">
        <f t="shared" si="6"/>
        <v>47.4</v>
      </c>
      <c r="H37" s="18">
        <f t="shared" si="4"/>
        <v>61.714800000000004</v>
      </c>
      <c r="I37" s="13">
        <f t="shared" si="1"/>
        <v>0</v>
      </c>
    </row>
    <row r="38" spans="1:9" ht="14.25" customHeight="1">
      <c r="A38" s="7" t="s">
        <v>53</v>
      </c>
      <c r="B38" s="32" t="s">
        <v>22</v>
      </c>
      <c r="C38" s="18">
        <f t="shared" si="5"/>
        <v>2.45</v>
      </c>
      <c r="D38" s="1">
        <v>24</v>
      </c>
      <c r="E38" s="19">
        <v>120</v>
      </c>
      <c r="F38" s="18"/>
      <c r="G38" s="18">
        <f t="shared" si="6"/>
        <v>94.8</v>
      </c>
      <c r="H38" s="18">
        <f t="shared" si="4"/>
        <v>123.42960000000001</v>
      </c>
      <c r="I38" s="13">
        <f t="shared" si="1"/>
        <v>0</v>
      </c>
    </row>
    <row r="39" spans="1:9" ht="15" customHeight="1">
      <c r="A39" s="7" t="s">
        <v>37</v>
      </c>
      <c r="B39" s="32" t="s">
        <v>22</v>
      </c>
      <c r="C39" s="18">
        <f t="shared" si="5"/>
        <v>1.22</v>
      </c>
      <c r="D39" s="1">
        <v>25</v>
      </c>
      <c r="E39" s="19">
        <v>60</v>
      </c>
      <c r="F39" s="18"/>
      <c r="G39" s="18">
        <f t="shared" si="6"/>
        <v>47.4</v>
      </c>
      <c r="H39" s="18">
        <f t="shared" si="4"/>
        <v>61.714800000000004</v>
      </c>
      <c r="I39" s="13">
        <f t="shared" si="1"/>
        <v>0</v>
      </c>
    </row>
    <row r="40" spans="1:9" ht="85.5" customHeight="1">
      <c r="A40" s="7" t="s">
        <v>50</v>
      </c>
      <c r="B40" s="32"/>
      <c r="C40" s="18"/>
      <c r="D40" s="1"/>
      <c r="E40" s="9"/>
      <c r="F40" s="16"/>
      <c r="G40" s="18"/>
      <c r="H40" s="18"/>
      <c r="I40" s="13"/>
    </row>
    <row r="41" spans="1:9" ht="27" customHeight="1">
      <c r="A41" s="7" t="s">
        <v>54</v>
      </c>
      <c r="B41" s="32" t="s">
        <v>22</v>
      </c>
      <c r="C41" s="18">
        <f>ROUND(E41/E$77,2)</f>
        <v>1.22</v>
      </c>
      <c r="D41" s="1">
        <v>26</v>
      </c>
      <c r="E41" s="9">
        <v>60</v>
      </c>
      <c r="F41" s="16">
        <v>5.1</v>
      </c>
      <c r="G41" s="18">
        <f>ROUND(E41*E$80,2)</f>
        <v>47.4</v>
      </c>
      <c r="H41" s="18">
        <f t="shared" si="4"/>
        <v>61.714800000000004</v>
      </c>
      <c r="I41" s="13">
        <f>IF(F41&gt;0,H41/F41,0)</f>
        <v>12.10094117647059</v>
      </c>
    </row>
    <row r="42" spans="1:9" ht="27" customHeight="1">
      <c r="A42" s="7" t="s">
        <v>51</v>
      </c>
      <c r="B42" s="32" t="s">
        <v>22</v>
      </c>
      <c r="C42" s="18">
        <f>ROUND(E42/E$77,2)</f>
        <v>1.22</v>
      </c>
      <c r="D42" s="1">
        <v>27</v>
      </c>
      <c r="E42" s="20">
        <v>60</v>
      </c>
      <c r="F42" s="21">
        <v>5.1</v>
      </c>
      <c r="G42" s="18">
        <f>ROUND(E42*E$80,2)</f>
        <v>47.4</v>
      </c>
      <c r="H42" s="18">
        <f t="shared" si="4"/>
        <v>61.714800000000004</v>
      </c>
      <c r="I42" s="13">
        <f>IF(F42&gt;0,H42/F42,0)</f>
        <v>12.10094117647059</v>
      </c>
    </row>
    <row r="43" spans="1:9" ht="37.5" customHeight="1">
      <c r="A43" s="7" t="s">
        <v>52</v>
      </c>
      <c r="B43" s="1" t="s">
        <v>22</v>
      </c>
      <c r="C43" s="18">
        <f>ROUND(E43/E$77,2)</f>
        <v>0.82</v>
      </c>
      <c r="D43" s="1">
        <v>28</v>
      </c>
      <c r="E43" s="19">
        <v>40</v>
      </c>
      <c r="F43" s="18"/>
      <c r="G43" s="18">
        <f>ROUND(E43*E$80,2)</f>
        <v>31.6</v>
      </c>
      <c r="H43" s="18">
        <f t="shared" si="4"/>
        <v>41.1432</v>
      </c>
      <c r="I43" s="13">
        <f>IF(F43&gt;0,H43/F43,0)</f>
        <v>0</v>
      </c>
    </row>
    <row r="44" spans="1:9" ht="14.25" customHeight="1">
      <c r="A44" s="30" t="s">
        <v>55</v>
      </c>
      <c r="B44" s="22"/>
      <c r="C44" s="22"/>
      <c r="D44" s="1"/>
      <c r="E44" s="20"/>
      <c r="F44" s="21"/>
      <c r="G44" s="23"/>
      <c r="H44" s="20"/>
      <c r="I44" s="13"/>
    </row>
    <row r="45" spans="1:9" ht="50.25" customHeight="1">
      <c r="A45" s="7" t="s">
        <v>75</v>
      </c>
      <c r="B45" s="32" t="s">
        <v>22</v>
      </c>
      <c r="C45" s="18">
        <f>ROUND(E45/E$77,2)</f>
        <v>0.92</v>
      </c>
      <c r="D45" s="1">
        <v>29</v>
      </c>
      <c r="E45" s="20">
        <v>45</v>
      </c>
      <c r="F45" s="21"/>
      <c r="G45" s="18">
        <f>ROUND(E45*E$80,2)</f>
        <v>35.55</v>
      </c>
      <c r="H45" s="18">
        <f aca="true" t="shared" si="7" ref="H45:H58">G45*1.302</f>
        <v>46.2861</v>
      </c>
      <c r="I45" s="13">
        <f t="shared" si="1"/>
        <v>0</v>
      </c>
    </row>
    <row r="46" spans="1:9" ht="35.25" customHeight="1">
      <c r="A46" s="36" t="s">
        <v>76</v>
      </c>
      <c r="B46" s="32"/>
      <c r="C46" s="24"/>
      <c r="D46" s="1"/>
      <c r="E46" s="20"/>
      <c r="F46" s="21"/>
      <c r="G46" s="23"/>
      <c r="H46" s="21"/>
      <c r="I46" s="13"/>
    </row>
    <row r="47" spans="1:9" ht="14.25" customHeight="1">
      <c r="A47" s="7" t="s">
        <v>56</v>
      </c>
      <c r="B47" s="1" t="s">
        <v>22</v>
      </c>
      <c r="C47" s="18">
        <f>ROUND(E47/E$77,2)</f>
        <v>0.92</v>
      </c>
      <c r="D47" s="1">
        <v>30</v>
      </c>
      <c r="E47" s="19">
        <v>45</v>
      </c>
      <c r="F47" s="18">
        <v>10.2</v>
      </c>
      <c r="G47" s="18">
        <f>ROUND(E47*E$80,2)</f>
        <v>35.55</v>
      </c>
      <c r="H47" s="18">
        <f t="shared" si="7"/>
        <v>46.2861</v>
      </c>
      <c r="I47" s="13">
        <f t="shared" si="1"/>
        <v>4.537852941176471</v>
      </c>
    </row>
    <row r="48" spans="1:9" ht="13.5" customHeight="1">
      <c r="A48" s="7" t="s">
        <v>57</v>
      </c>
      <c r="B48" s="32" t="s">
        <v>22</v>
      </c>
      <c r="C48" s="18">
        <f>ROUND(E48/E$77,2)</f>
        <v>1.84</v>
      </c>
      <c r="D48" s="1">
        <v>31</v>
      </c>
      <c r="E48" s="20">
        <v>90</v>
      </c>
      <c r="F48" s="21">
        <v>10.2</v>
      </c>
      <c r="G48" s="18">
        <f>ROUND(E48*E$80,2)</f>
        <v>71.1</v>
      </c>
      <c r="H48" s="18">
        <f t="shared" si="7"/>
        <v>92.5722</v>
      </c>
      <c r="I48" s="13">
        <f t="shared" si="1"/>
        <v>9.075705882352942</v>
      </c>
    </row>
    <row r="49" spans="1:9" ht="15" customHeight="1">
      <c r="A49" s="7" t="s">
        <v>58</v>
      </c>
      <c r="B49" s="1" t="s">
        <v>22</v>
      </c>
      <c r="C49" s="18">
        <f>ROUND(E49/E$77,2)</f>
        <v>0.61</v>
      </c>
      <c r="D49" s="1">
        <v>32</v>
      </c>
      <c r="E49" s="19">
        <v>30</v>
      </c>
      <c r="F49" s="18">
        <v>10.2</v>
      </c>
      <c r="G49" s="18">
        <f>ROUND(E49*E$80,2)</f>
        <v>23.7</v>
      </c>
      <c r="H49" s="18">
        <f t="shared" si="7"/>
        <v>30.857400000000002</v>
      </c>
      <c r="I49" s="13">
        <f t="shared" si="1"/>
        <v>3.0252352941176475</v>
      </c>
    </row>
    <row r="50" spans="1:9" ht="14.25" customHeight="1">
      <c r="A50" s="30" t="s">
        <v>4</v>
      </c>
      <c r="B50" s="32"/>
      <c r="C50" s="18"/>
      <c r="D50" s="1"/>
      <c r="E50" s="34"/>
      <c r="F50" s="21"/>
      <c r="G50" s="18"/>
      <c r="H50" s="18"/>
      <c r="I50" s="13"/>
    </row>
    <row r="51" spans="1:9" ht="27" customHeight="1">
      <c r="A51" s="7" t="s">
        <v>59</v>
      </c>
      <c r="B51" s="32"/>
      <c r="C51" s="18"/>
      <c r="D51" s="1"/>
      <c r="E51" s="20"/>
      <c r="F51" s="21"/>
      <c r="G51" s="18"/>
      <c r="H51" s="18"/>
      <c r="I51" s="13"/>
    </row>
    <row r="52" spans="1:9" ht="12" customHeight="1">
      <c r="A52" s="7" t="s">
        <v>36</v>
      </c>
      <c r="B52" s="32" t="s">
        <v>22</v>
      </c>
      <c r="C52" s="18">
        <f>ROUND(E52/E$77,2)</f>
        <v>0.82</v>
      </c>
      <c r="D52" s="1">
        <v>33</v>
      </c>
      <c r="E52" s="20">
        <v>40</v>
      </c>
      <c r="F52" s="21">
        <v>22</v>
      </c>
      <c r="G52" s="18">
        <f>ROUND(E52*E$80,2)</f>
        <v>31.6</v>
      </c>
      <c r="H52" s="18">
        <f t="shared" si="7"/>
        <v>41.1432</v>
      </c>
      <c r="I52" s="13">
        <f t="shared" si="1"/>
        <v>1.8701454545454546</v>
      </c>
    </row>
    <row r="53" spans="1:9" ht="15" customHeight="1">
      <c r="A53" s="7" t="s">
        <v>37</v>
      </c>
      <c r="B53" s="32" t="s">
        <v>22</v>
      </c>
      <c r="C53" s="18">
        <f>ROUND(E53/E$77,2)</f>
        <v>0.82</v>
      </c>
      <c r="D53" s="1">
        <v>34</v>
      </c>
      <c r="E53" s="20">
        <v>40</v>
      </c>
      <c r="F53" s="21">
        <v>22</v>
      </c>
      <c r="G53" s="18">
        <f>ROUND(E53*E$80,2)</f>
        <v>31.6</v>
      </c>
      <c r="H53" s="18">
        <f t="shared" si="7"/>
        <v>41.1432</v>
      </c>
      <c r="I53" s="13">
        <f t="shared" si="1"/>
        <v>1.8701454545454546</v>
      </c>
    </row>
    <row r="54" spans="1:9" ht="39.75" customHeight="1">
      <c r="A54" s="7" t="s">
        <v>19</v>
      </c>
      <c r="B54" s="32" t="s">
        <v>22</v>
      </c>
      <c r="C54" s="18">
        <f>ROUND(E54/E$77,2)</f>
        <v>0.92</v>
      </c>
      <c r="D54" s="1">
        <v>35</v>
      </c>
      <c r="E54" s="20">
        <v>45</v>
      </c>
      <c r="F54" s="21">
        <v>9.9</v>
      </c>
      <c r="G54" s="18">
        <f>ROUND(E54*E$80,2)</f>
        <v>35.55</v>
      </c>
      <c r="H54" s="18">
        <f t="shared" si="7"/>
        <v>46.2861</v>
      </c>
      <c r="I54" s="13">
        <f t="shared" si="1"/>
        <v>4.675363636363636</v>
      </c>
    </row>
    <row r="55" spans="1:9" ht="26.25" customHeight="1">
      <c r="A55" s="7" t="s">
        <v>20</v>
      </c>
      <c r="B55" s="1" t="s">
        <v>22</v>
      </c>
      <c r="C55" s="18">
        <f>ROUND(E55/E$77,2)</f>
        <v>0.61</v>
      </c>
      <c r="D55" s="1">
        <v>36</v>
      </c>
      <c r="E55" s="19">
        <v>30</v>
      </c>
      <c r="F55" s="18">
        <v>12</v>
      </c>
      <c r="G55" s="18">
        <f>ROUND(E55*E$80,2)</f>
        <v>23.7</v>
      </c>
      <c r="H55" s="18">
        <f t="shared" si="7"/>
        <v>30.857400000000002</v>
      </c>
      <c r="I55" s="13">
        <f t="shared" si="1"/>
        <v>2.57145</v>
      </c>
    </row>
    <row r="56" spans="1:9" ht="62.25" customHeight="1">
      <c r="A56" s="7" t="s">
        <v>72</v>
      </c>
      <c r="B56" s="1" t="s">
        <v>22</v>
      </c>
      <c r="C56" s="18">
        <f>ROUND(E56/E$77,2)</f>
        <v>0.61</v>
      </c>
      <c r="D56" s="1">
        <v>37</v>
      </c>
      <c r="E56" s="19">
        <v>30</v>
      </c>
      <c r="F56" s="18"/>
      <c r="G56" s="18">
        <f>ROUND(E56*E$80,2)</f>
        <v>23.7</v>
      </c>
      <c r="H56" s="18">
        <f t="shared" si="7"/>
        <v>30.857400000000002</v>
      </c>
      <c r="I56" s="13">
        <f t="shared" si="1"/>
        <v>0</v>
      </c>
    </row>
    <row r="57" spans="1:9" ht="72.75" customHeight="1">
      <c r="A57" s="30" t="s">
        <v>25</v>
      </c>
      <c r="B57" s="22"/>
      <c r="C57" s="18"/>
      <c r="D57" s="1"/>
      <c r="E57" s="20"/>
      <c r="F57" s="21"/>
      <c r="G57" s="18"/>
      <c r="H57" s="18"/>
      <c r="I57" s="13"/>
    </row>
    <row r="58" spans="1:9" ht="39.75" customHeight="1">
      <c r="A58" s="7" t="s">
        <v>26</v>
      </c>
      <c r="B58" s="32" t="s">
        <v>22</v>
      </c>
      <c r="C58" s="18">
        <f>ROUND(E58/E$77,2)</f>
        <v>0.61</v>
      </c>
      <c r="D58" s="1">
        <v>38</v>
      </c>
      <c r="E58" s="34">
        <v>30</v>
      </c>
      <c r="F58" s="21"/>
      <c r="G58" s="18">
        <f>ROUND(E58*E$80,2)</f>
        <v>23.7</v>
      </c>
      <c r="H58" s="18">
        <f t="shared" si="7"/>
        <v>30.857400000000002</v>
      </c>
      <c r="I58" s="13">
        <f t="shared" si="1"/>
        <v>0</v>
      </c>
    </row>
    <row r="59" spans="1:9" ht="27" customHeight="1">
      <c r="A59" s="7" t="s">
        <v>61</v>
      </c>
      <c r="B59" s="32"/>
      <c r="C59" s="33"/>
      <c r="D59" s="32"/>
      <c r="E59" s="20"/>
      <c r="F59" s="33"/>
      <c r="G59" s="33"/>
      <c r="H59" s="33"/>
      <c r="I59" s="35"/>
    </row>
    <row r="60" spans="1:9" ht="15" customHeight="1">
      <c r="A60" s="7" t="s">
        <v>56</v>
      </c>
      <c r="B60" s="32" t="s">
        <v>22</v>
      </c>
      <c r="C60" s="18">
        <f>ROUND(E60/E$77,2)</f>
        <v>0.61</v>
      </c>
      <c r="D60" s="1">
        <v>39</v>
      </c>
      <c r="E60" s="20">
        <v>30</v>
      </c>
      <c r="F60" s="21"/>
      <c r="G60" s="18">
        <f>ROUND(E60*E$80,2)</f>
        <v>23.7</v>
      </c>
      <c r="H60" s="18">
        <f>G60*1.302</f>
        <v>30.857400000000002</v>
      </c>
      <c r="I60" s="13">
        <f t="shared" si="1"/>
        <v>0</v>
      </c>
    </row>
    <row r="61" spans="1:9" ht="13.5" customHeight="1">
      <c r="A61" s="7" t="s">
        <v>57</v>
      </c>
      <c r="B61" s="32" t="s">
        <v>22</v>
      </c>
      <c r="C61" s="18">
        <f>ROUND(E61/E$77,2)</f>
        <v>0.61</v>
      </c>
      <c r="D61" s="1">
        <v>40</v>
      </c>
      <c r="E61" s="20">
        <v>30</v>
      </c>
      <c r="F61" s="21"/>
      <c r="G61" s="18">
        <f>ROUND(E61*E$80,2)</f>
        <v>23.7</v>
      </c>
      <c r="H61" s="18">
        <f>G61*1.302</f>
        <v>30.857400000000002</v>
      </c>
      <c r="I61" s="13">
        <f t="shared" si="1"/>
        <v>0</v>
      </c>
    </row>
    <row r="62" spans="1:9" ht="23.25" customHeight="1">
      <c r="A62" s="7" t="s">
        <v>62</v>
      </c>
      <c r="B62" s="32"/>
      <c r="C62" s="18"/>
      <c r="D62" s="1"/>
      <c r="E62" s="20"/>
      <c r="F62" s="21"/>
      <c r="G62" s="18"/>
      <c r="H62" s="18"/>
      <c r="I62" s="13"/>
    </row>
    <row r="63" spans="1:9" ht="13.5" customHeight="1">
      <c r="A63" s="7" t="s">
        <v>63</v>
      </c>
      <c r="B63" s="32" t="s">
        <v>22</v>
      </c>
      <c r="C63" s="18">
        <f>ROUND(E63/E$77,2)</f>
        <v>0.92</v>
      </c>
      <c r="D63" s="1">
        <v>41</v>
      </c>
      <c r="E63" s="20">
        <v>45</v>
      </c>
      <c r="F63" s="21"/>
      <c r="G63" s="18">
        <f>ROUND(E63*E$80,2)</f>
        <v>35.55</v>
      </c>
      <c r="H63" s="18">
        <f>G63*1.302</f>
        <v>46.2861</v>
      </c>
      <c r="I63" s="13">
        <f t="shared" si="1"/>
        <v>0</v>
      </c>
    </row>
    <row r="64" spans="1:9" ht="13.5" customHeight="1">
      <c r="A64" s="7" t="s">
        <v>57</v>
      </c>
      <c r="B64" s="32" t="s">
        <v>22</v>
      </c>
      <c r="C64" s="18">
        <f>ROUND(E64/E$77,2)</f>
        <v>0.92</v>
      </c>
      <c r="D64" s="1">
        <v>42</v>
      </c>
      <c r="E64" s="20">
        <v>45</v>
      </c>
      <c r="F64" s="21"/>
      <c r="G64" s="18">
        <f>ROUND(E64*E$80,2)</f>
        <v>35.55</v>
      </c>
      <c r="H64" s="18">
        <f>G64*1.302</f>
        <v>46.2861</v>
      </c>
      <c r="I64" s="13">
        <f t="shared" si="1"/>
        <v>0</v>
      </c>
    </row>
    <row r="65" spans="1:9" ht="15.75" customHeight="1">
      <c r="A65" s="30" t="s">
        <v>64</v>
      </c>
      <c r="B65" s="32"/>
      <c r="C65" s="18"/>
      <c r="D65" s="1"/>
      <c r="E65" s="20"/>
      <c r="F65" s="21"/>
      <c r="G65" s="18"/>
      <c r="H65" s="18"/>
      <c r="I65" s="13"/>
    </row>
    <row r="66" spans="1:9" ht="27" customHeight="1">
      <c r="A66" s="7" t="s">
        <v>65</v>
      </c>
      <c r="B66" s="1" t="s">
        <v>22</v>
      </c>
      <c r="C66" s="18">
        <f aca="true" t="shared" si="8" ref="C66:C72">ROUND(E66/E$77,2)</f>
        <v>1.22</v>
      </c>
      <c r="D66" s="1">
        <v>43</v>
      </c>
      <c r="E66" s="19">
        <v>60</v>
      </c>
      <c r="F66" s="18">
        <v>14</v>
      </c>
      <c r="G66" s="18">
        <f aca="true" t="shared" si="9" ref="G66:G72">ROUND(E66*E$80,2)</f>
        <v>47.4</v>
      </c>
      <c r="H66" s="18">
        <f aca="true" t="shared" si="10" ref="H66:H72">G66*1.302</f>
        <v>61.714800000000004</v>
      </c>
      <c r="I66" s="13">
        <f t="shared" si="1"/>
        <v>4.4082</v>
      </c>
    </row>
    <row r="67" spans="1:9" ht="39.75" customHeight="1">
      <c r="A67" s="7" t="s">
        <v>66</v>
      </c>
      <c r="B67" s="1" t="s">
        <v>22</v>
      </c>
      <c r="C67" s="18">
        <f t="shared" si="8"/>
        <v>0.61</v>
      </c>
      <c r="D67" s="1">
        <v>44</v>
      </c>
      <c r="E67" s="19">
        <v>30</v>
      </c>
      <c r="F67" s="18"/>
      <c r="G67" s="18">
        <f t="shared" si="9"/>
        <v>23.7</v>
      </c>
      <c r="H67" s="18">
        <f t="shared" si="10"/>
        <v>30.857400000000002</v>
      </c>
      <c r="I67" s="13">
        <f t="shared" si="1"/>
        <v>0</v>
      </c>
    </row>
    <row r="68" spans="1:9" ht="41.25" customHeight="1">
      <c r="A68" s="7" t="s">
        <v>67</v>
      </c>
      <c r="B68" s="1" t="s">
        <v>22</v>
      </c>
      <c r="C68" s="18">
        <f t="shared" si="8"/>
        <v>0.61</v>
      </c>
      <c r="D68" s="1">
        <v>45</v>
      </c>
      <c r="E68" s="19">
        <v>30</v>
      </c>
      <c r="F68" s="18"/>
      <c r="G68" s="18">
        <f t="shared" si="9"/>
        <v>23.7</v>
      </c>
      <c r="H68" s="18">
        <f t="shared" si="10"/>
        <v>30.857400000000002</v>
      </c>
      <c r="I68" s="13">
        <f t="shared" si="1"/>
        <v>0</v>
      </c>
    </row>
    <row r="69" spans="1:9" ht="27.75" customHeight="1">
      <c r="A69" s="7" t="s">
        <v>77</v>
      </c>
      <c r="B69" s="32" t="s">
        <v>22</v>
      </c>
      <c r="C69" s="18">
        <f t="shared" si="8"/>
        <v>0.82</v>
      </c>
      <c r="D69" s="1">
        <v>46</v>
      </c>
      <c r="E69" s="20">
        <v>40</v>
      </c>
      <c r="F69" s="21"/>
      <c r="G69" s="18">
        <f t="shared" si="9"/>
        <v>31.6</v>
      </c>
      <c r="H69" s="18">
        <f t="shared" si="10"/>
        <v>41.1432</v>
      </c>
      <c r="I69" s="13">
        <f t="shared" si="1"/>
        <v>0</v>
      </c>
    </row>
    <row r="70" spans="1:9" ht="62.25" customHeight="1">
      <c r="A70" s="7" t="s">
        <v>78</v>
      </c>
      <c r="B70" s="32" t="s">
        <v>22</v>
      </c>
      <c r="C70" s="18">
        <f t="shared" si="8"/>
        <v>0.61</v>
      </c>
      <c r="D70" s="1">
        <v>47</v>
      </c>
      <c r="E70" s="20">
        <v>30</v>
      </c>
      <c r="F70" s="21"/>
      <c r="G70" s="18">
        <f t="shared" si="9"/>
        <v>23.7</v>
      </c>
      <c r="H70" s="18">
        <f t="shared" si="10"/>
        <v>30.857400000000002</v>
      </c>
      <c r="I70" s="13">
        <f t="shared" si="1"/>
        <v>0</v>
      </c>
    </row>
    <row r="71" spans="1:9" ht="15.75" customHeight="1">
      <c r="A71" s="7" t="s">
        <v>79</v>
      </c>
      <c r="B71" s="1" t="s">
        <v>22</v>
      </c>
      <c r="C71" s="18">
        <f t="shared" si="8"/>
        <v>0.61</v>
      </c>
      <c r="D71" s="1">
        <v>48</v>
      </c>
      <c r="E71" s="19">
        <v>30</v>
      </c>
      <c r="F71" s="18"/>
      <c r="G71" s="18">
        <f t="shared" si="9"/>
        <v>23.7</v>
      </c>
      <c r="H71" s="18">
        <f t="shared" si="10"/>
        <v>30.857400000000002</v>
      </c>
      <c r="I71" s="13">
        <f t="shared" si="1"/>
        <v>0</v>
      </c>
    </row>
    <row r="72" spans="1:9" ht="26.25" customHeight="1">
      <c r="A72" s="7" t="s">
        <v>80</v>
      </c>
      <c r="B72" s="1" t="s">
        <v>22</v>
      </c>
      <c r="C72" s="18">
        <f t="shared" si="8"/>
        <v>0.82</v>
      </c>
      <c r="D72" s="1">
        <v>49</v>
      </c>
      <c r="E72" s="19">
        <v>40</v>
      </c>
      <c r="F72" s="18"/>
      <c r="G72" s="18">
        <f t="shared" si="9"/>
        <v>31.6</v>
      </c>
      <c r="H72" s="18">
        <f t="shared" si="10"/>
        <v>41.1432</v>
      </c>
      <c r="I72" s="13">
        <f t="shared" si="1"/>
        <v>0</v>
      </c>
    </row>
    <row r="73" spans="1:9" ht="14.25" customHeight="1">
      <c r="A73" s="30" t="s">
        <v>68</v>
      </c>
      <c r="B73" s="32"/>
      <c r="C73" s="18"/>
      <c r="D73" s="1"/>
      <c r="E73" s="20"/>
      <c r="F73" s="21"/>
      <c r="G73" s="18"/>
      <c r="H73" s="18"/>
      <c r="I73" s="13"/>
    </row>
    <row r="74" spans="1:9" ht="47.25" customHeight="1">
      <c r="A74" s="7" t="s">
        <v>69</v>
      </c>
      <c r="B74" s="32" t="s">
        <v>22</v>
      </c>
      <c r="C74" s="18">
        <f>ROUND(E74/E$77,2)</f>
        <v>1.22</v>
      </c>
      <c r="D74" s="1">
        <v>50</v>
      </c>
      <c r="E74" s="20">
        <v>60</v>
      </c>
      <c r="F74" s="21"/>
      <c r="G74" s="18">
        <f>ROUND(E74*E$80,2)</f>
        <v>47.4</v>
      </c>
      <c r="H74" s="18">
        <f>G74*1.302</f>
        <v>61.714800000000004</v>
      </c>
      <c r="I74" s="13">
        <f t="shared" si="1"/>
        <v>0</v>
      </c>
    </row>
    <row r="75" spans="1:9" ht="35.25" customHeight="1">
      <c r="A75" s="7" t="s">
        <v>70</v>
      </c>
      <c r="B75" s="32"/>
      <c r="C75" s="18">
        <f>ROUND(E75/E$77,2)</f>
        <v>0.61</v>
      </c>
      <c r="D75" s="1">
        <v>51</v>
      </c>
      <c r="E75" s="20">
        <v>30</v>
      </c>
      <c r="F75" s="21"/>
      <c r="G75" s="18">
        <f>ROUND(E75*E$80,2)</f>
        <v>23.7</v>
      </c>
      <c r="H75" s="18">
        <f>G75*1.302</f>
        <v>30.857400000000002</v>
      </c>
      <c r="I75" s="13">
        <f t="shared" si="1"/>
        <v>0</v>
      </c>
    </row>
    <row r="76" spans="1:9" ht="12.75">
      <c r="A76" s="5" t="s">
        <v>8</v>
      </c>
      <c r="B76" s="6" t="s">
        <v>10</v>
      </c>
      <c r="C76" s="8">
        <f>SUM(C5:C75)</f>
        <v>50.949999999999996</v>
      </c>
      <c r="D76" s="10" t="s">
        <v>10</v>
      </c>
      <c r="E76" s="8">
        <f>SUM(E5:E75)</f>
        <v>2500</v>
      </c>
      <c r="F76" s="10" t="s">
        <v>10</v>
      </c>
      <c r="G76" s="25">
        <f>SUM(G5:G75)</f>
        <v>1974.9999999999998</v>
      </c>
      <c r="H76" s="10" t="s">
        <v>10</v>
      </c>
      <c r="I76" s="15" t="s">
        <v>10</v>
      </c>
    </row>
    <row r="77" spans="1:9" ht="12.75">
      <c r="A77" s="5" t="s">
        <v>9</v>
      </c>
      <c r="B77" s="6" t="s">
        <v>10</v>
      </c>
      <c r="C77" s="8">
        <f>C76/D75</f>
        <v>0.9990196078431371</v>
      </c>
      <c r="D77" s="10" t="s">
        <v>10</v>
      </c>
      <c r="E77" s="8">
        <f>E76/D75</f>
        <v>49.01960784313726</v>
      </c>
      <c r="F77" s="10" t="s">
        <v>10</v>
      </c>
      <c r="G77" s="26">
        <f>G76/D75</f>
        <v>38.725490196078425</v>
      </c>
      <c r="H77" s="10" t="s">
        <v>10</v>
      </c>
      <c r="I77" s="15" t="s">
        <v>10</v>
      </c>
    </row>
    <row r="78" spans="1:9" ht="24">
      <c r="A78" s="37" t="s">
        <v>11</v>
      </c>
      <c r="B78" s="6" t="s">
        <v>10</v>
      </c>
      <c r="C78" s="6" t="s">
        <v>10</v>
      </c>
      <c r="D78" s="10" t="s">
        <v>10</v>
      </c>
      <c r="E78" s="8">
        <f>(1974-414.54)/12</f>
        <v>129.955</v>
      </c>
      <c r="F78" s="10" t="s">
        <v>10</v>
      </c>
      <c r="G78" s="10" t="s">
        <v>10</v>
      </c>
      <c r="H78" s="10" t="s">
        <v>10</v>
      </c>
      <c r="I78" s="15" t="s">
        <v>10</v>
      </c>
    </row>
    <row r="79" spans="1:9" ht="12.75">
      <c r="A79" s="37" t="s">
        <v>12</v>
      </c>
      <c r="B79" s="6" t="s">
        <v>10</v>
      </c>
      <c r="C79" s="6" t="s">
        <v>10</v>
      </c>
      <c r="D79" s="10" t="s">
        <v>10</v>
      </c>
      <c r="E79" s="8">
        <f>E78*60/E77</f>
        <v>159.06492</v>
      </c>
      <c r="F79" s="10" t="s">
        <v>10</v>
      </c>
      <c r="G79" s="10" t="s">
        <v>10</v>
      </c>
      <c r="H79" s="10" t="s">
        <v>10</v>
      </c>
      <c r="I79" s="15" t="s">
        <v>10</v>
      </c>
    </row>
    <row r="80" spans="1:9" ht="58.5" customHeight="1">
      <c r="A80" s="17" t="s">
        <v>82</v>
      </c>
      <c r="B80" s="6" t="s">
        <v>10</v>
      </c>
      <c r="C80" s="6" t="s">
        <v>10</v>
      </c>
      <c r="D80" s="10" t="s">
        <v>10</v>
      </c>
      <c r="E80" s="11">
        <f>ROUND(6190.44/E78/60,2)</f>
        <v>0.79</v>
      </c>
      <c r="F80" s="10" t="s">
        <v>10</v>
      </c>
      <c r="G80" s="10" t="s">
        <v>10</v>
      </c>
      <c r="H80" s="10" t="s">
        <v>10</v>
      </c>
      <c r="I80" s="15" t="s">
        <v>10</v>
      </c>
    </row>
  </sheetData>
  <sheetProtection/>
  <mergeCells count="1">
    <mergeCell ref="A1:J1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User1</cp:lastModifiedBy>
  <cp:lastPrinted>2016-07-05T11:58:00Z</cp:lastPrinted>
  <dcterms:created xsi:type="dcterms:W3CDTF">2001-04-02T02:41:19Z</dcterms:created>
  <dcterms:modified xsi:type="dcterms:W3CDTF">2016-12-01T12:03:41Z</dcterms:modified>
  <cp:category/>
  <cp:version/>
  <cp:contentType/>
  <cp:contentStatus/>
</cp:coreProperties>
</file>