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спец.по работе с семьей" sheetId="1" r:id="rId1"/>
    <sheet name="спец.по компл.реабил.ППП" sheetId="2" r:id="rId2"/>
    <sheet name="психолог" sheetId="3" r:id="rId3"/>
    <sheet name="спец. по компл.реабил." sheetId="4" r:id="rId4"/>
    <sheet name="соц.раб" sheetId="5" r:id="rId5"/>
  </sheets>
  <definedNames/>
  <calcPr fullCalcOnLoad="1"/>
</workbook>
</file>

<file path=xl/sharedStrings.xml><?xml version="1.0" encoding="utf-8"?>
<sst xmlns="http://schemas.openxmlformats.org/spreadsheetml/2006/main" count="872" uniqueCount="196">
  <si>
    <t>Наименование услуги</t>
  </si>
  <si>
    <t xml:space="preserve">СОЦИАЛЬНО-БЫТОВЫЕ УСЛУГИ </t>
  </si>
  <si>
    <t>СОЦИАЛЬНО-МЕДИЦИНСКИЕ УСЛУГИ</t>
  </si>
  <si>
    <t>СОЦИАЛЬНО-ПЕДАГОГИЧЕСКИЕ УСЛУГИ</t>
  </si>
  <si>
    <t>СОЦИАЛЬНО-ПРАВОВЫЕ УСЛУГИ</t>
  </si>
  <si>
    <t>СОЦИАЛЬНО-ПСИХОЛОГИЧЕСКИЕ УСЛУГИ</t>
  </si>
  <si>
    <t>Единица измерения</t>
  </si>
  <si>
    <t>№ услуги</t>
  </si>
  <si>
    <t>ИТОГО</t>
  </si>
  <si>
    <t>х</t>
  </si>
  <si>
    <t>Тарифы (руб.)</t>
  </si>
  <si>
    <t>Сдельная расценка (руб.)</t>
  </si>
  <si>
    <t>Оплата труда в % от тарифа</t>
  </si>
  <si>
    <t>Трудоем-кость (усл.ед.)</t>
  </si>
  <si>
    <t>Трудоем-кость (мин.)</t>
  </si>
  <si>
    <t>Оплата за услугу 
(с начисле-ниями - 30,2%)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</si>
  <si>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</si>
  <si>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</si>
  <si>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</si>
  <si>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1 услуга</t>
  </si>
  <si>
    <t>Проведение оздоровительных мероприятий:</t>
  </si>
  <si>
    <t>оздоровительная гимнастика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</si>
  <si>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</si>
  <si>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 Обучение инвалидов (детей-инвалидов) пользованию средствами ухода и техническими средствами реабилитации</t>
  </si>
  <si>
    <t>Предоставление транспорта</t>
  </si>
  <si>
    <t>Предоставление гигиенических услуг лицам, не способным по состоянию здоровья самостоятельно осуществлять за собой уход:</t>
  </si>
  <si>
    <t>раздевание и одевание</t>
  </si>
  <si>
    <t>подвижные игры</t>
  </si>
  <si>
    <t>адаптивная физкультура</t>
  </si>
  <si>
    <t>индивидуальная</t>
  </si>
  <si>
    <t>групповая</t>
  </si>
  <si>
    <t>Консультирование по социально-медицинским вопросам (поддержание и сохранение здоровья получателей социальных услуг, проведение оздоровительных  мероприятий, наблюдение за получателями социальных услуг для выявления отклонений в состоянии их здоровья)</t>
  </si>
  <si>
    <t>Социально-психологическое консультирование, в том числе по вопросам внутрисемейных отношений:</t>
  </si>
  <si>
    <t>индивидуальное консультирование</t>
  </si>
  <si>
    <t>групповое консультирование</t>
  </si>
  <si>
    <t>Проведение психологической диагностики и обследования личности:</t>
  </si>
  <si>
    <t>индивидуальная диагностика с использованием бланков</t>
  </si>
  <si>
    <t>групповая диагностика с использованием бланков</t>
  </si>
  <si>
    <t>индивидуальная диагностика с использованием компьютера</t>
  </si>
  <si>
    <t>групповая диагностика с использованием компьютера</t>
  </si>
  <si>
    <t>Психологическая коррекция:</t>
  </si>
  <si>
    <t>занятия в сенсорной комнате</t>
  </si>
  <si>
    <t>Социально-психологический патронаж</t>
  </si>
  <si>
    <t>Организация  помощи родителям или законным представителям детей-инвалидов, воспитываемых  дома, в обучении таких детей навыкам самообслуживания, общения и контроля, направленным на развитие личности</t>
  </si>
  <si>
    <t>индивидуальное коррекционное занятие</t>
  </si>
  <si>
    <t>групповое коррекционное занятие</t>
  </si>
  <si>
    <t>индивидуальная диагностика</t>
  </si>
  <si>
    <t>Организация и проведение анимационных мероприятий (экскурсий, посещения театров, выставок, концерты художественной самодеятельности, праздники, юбилее и другие культурные мероприятия), организация и проведение клубной и кружковой работы для формирования и развития интересов:</t>
  </si>
  <si>
    <t>организация и проведение клубной и кружковой работы</t>
  </si>
  <si>
    <t>Обучение родственников практическим навыкам общего ухода за  тяжелобольными получателями социальных услуг</t>
  </si>
  <si>
    <t>групповая диагностика</t>
  </si>
  <si>
    <t>организация экскурсий, посещения театров, выставок, концертов, праздников и прочее</t>
  </si>
  <si>
    <t>СОЦИАЛЬНО-ТРУДОВЫЕ УСЛУГИ</t>
  </si>
  <si>
    <t>индивидуальное занятие</t>
  </si>
  <si>
    <t>групповое занятие</t>
  </si>
  <si>
    <t>Оказание помощи в трудоустройстве</t>
  </si>
  <si>
    <t>Консультирование по социально-правовым вопросам:</t>
  </si>
  <si>
    <t>Обучение навыкам самообслуживания, поведения в быту и общественных местах:</t>
  </si>
  <si>
    <t>Оказание помощи в обучении навыкам компьютерной грамотности:</t>
  </si>
  <si>
    <t>индивидуально занятие</t>
  </si>
  <si>
    <t>СРОЧНЫЕ СОЦИАЛЬНЫЕ УСЛУГИ</t>
  </si>
  <si>
    <t>Содействие в получении временного жилого помещения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</si>
  <si>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</si>
  <si>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получении экстренной психологической помощи с привлечением к этой работе психологов и священнослужителей</t>
  </si>
  <si>
    <t>ИНЫЕ УСЛУГИ</t>
  </si>
  <si>
    <t xml:space="preserve">Принятия участия в выездных мероприятиях (межведомственные профилактические рейды, мероприятия в рамках гос.работ, благотворительные акции) </t>
  </si>
  <si>
    <t xml:space="preserve">Подготовка публикаций в СМИ;  разработка буклетов, раздаточного материала; разработка программ и т.п. </t>
  </si>
  <si>
    <t>Содействие органам опеки и попечительства в устройстве несовершеннолетних, нуждающихся в социальной реабилитации, на усыновление, под опеку, на попечение, в приемную семью или в учреждение социального обслуживания.</t>
  </si>
  <si>
    <t>Социально-педагогическая коррекция, включая диагностику и консультирование:</t>
  </si>
  <si>
    <t>Проведение мероприятий по использованию остаточных трудовых возможностей и организация обучения доступным профессиональным навыкам</t>
  </si>
  <si>
    <t>Организация помощи в получении образования и (или) профессии, в том числе инвалидам (детьми-инвалидами) в соответствии с их способностями:</t>
  </si>
  <si>
    <t>Оказание консультативной социально-педагогической помощи</t>
  </si>
  <si>
    <t>Оказание психологической (экстренной психологической) помощи, в том числе гражданам, осуществляющим уход на дому за тяжелобольными получателями социальных услуг</t>
  </si>
  <si>
    <t>Содействие в оказании материальной помощи</t>
  </si>
  <si>
    <t>Содействие в оформлении граждан на социальное обслуживание</t>
  </si>
  <si>
    <t>Уборка жилых помещений:</t>
  </si>
  <si>
    <t>вынос мусора, жидких бытовых отходов (до 7 кг):</t>
  </si>
  <si>
    <t>Организация досуга и отдыха, в том числе обеспечение книгами, журналами, газетами, настольными играми:</t>
  </si>
  <si>
    <t>обеспечение книгами, журналами, газетами, настольными играми</t>
  </si>
  <si>
    <t>чтение книг, журналов, газет</t>
  </si>
  <si>
    <t>Помощь в приготовлении пищи:</t>
  </si>
  <si>
    <t>содействие  в приготовлении пищи</t>
  </si>
  <si>
    <t>приготовление пищи</t>
  </si>
  <si>
    <t>Кормление</t>
  </si>
  <si>
    <t>1 корм</t>
  </si>
  <si>
    <t>Оплата за счет средств получателей социальных услуг жилищно-коммунальных услуг и услуг связи</t>
  </si>
  <si>
    <t>Обеспечение водой, топка печей, покупка за счет средств получателя социальных услуг топлива (в жилых помещениях без центрального отопления и (или) водоснабжения):</t>
  </si>
  <si>
    <t>Организация помощи в проведении ремонта и уборки жилых помещений за счет средств получателя социальных услуг</t>
  </si>
  <si>
    <t>Обеспечение кратковременного присмотра за детьми  и другими нетрудоспособными или тяжело  и длительно болеющими членами семьи.</t>
  </si>
  <si>
    <t>стрижка ногтей на руках (ногах)</t>
  </si>
  <si>
    <t>Отправка за счет средств получателя социальных услуг почтовой корреспонденции</t>
  </si>
  <si>
    <t>умывание лица</t>
  </si>
  <si>
    <t>взаимодействие с врачом, в том числе по получению рецептов, и другое (выписка рецептов, запись на прием к врачу, получение выписок, результатов медицинского обследования)</t>
  </si>
  <si>
    <t>сопровождение получателя социальных услуг в медицинские организации</t>
  </si>
  <si>
    <t>покупка за счет средств получателя социальных услуг  лекарственных средств и изделий медицинского назначения</t>
  </si>
  <si>
    <t>сопровождение во время прогулки</t>
  </si>
  <si>
    <t>Содействие в получении полагающихся льгот, пособий, компенсаций, социальных выплат и других преимуществ, установленных законодательством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</si>
  <si>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</t>
  </si>
  <si>
    <t>Содействие в оказании медицинской помощи (покупка за счет средств получателя социальных услуг лекарственных средств и изделий медицинского назначения и доставка их на дом, сопровождение получателя социальных услуг в медицинские организации, взаимодействие с лечащим врачом, в том числе по получению рецептов и другое):</t>
  </si>
  <si>
    <t>покупка за счет средств получателя социальных услуг лекарственных средств и изделий медицинского назначения</t>
  </si>
  <si>
    <t>содействие в получении полагающихся льгот, пособий, компенсаций, социальных выплат и других преимуществ, установленных законодательством</t>
  </si>
  <si>
    <t>ПРОЧИЕ  УСЛУГИ:</t>
  </si>
  <si>
    <t>Укупоривание банок</t>
  </si>
  <si>
    <t>1 штука</t>
  </si>
  <si>
    <t>Содействие в организации предоставления услуг предприятиями торговли, коммунального обслуживания, связи и другими предприятиями, оказывающими услуги населению, в пределах района проживания</t>
  </si>
  <si>
    <t>1 единица</t>
  </si>
  <si>
    <t>Полив комнатных растений, рассады</t>
  </si>
  <si>
    <t>Мытье потолка</t>
  </si>
  <si>
    <t>1 кв.м.</t>
  </si>
  <si>
    <t>Машинная стирка белья</t>
  </si>
  <si>
    <t>1 загр</t>
  </si>
  <si>
    <t>Вывешивание (снятия) белья</t>
  </si>
  <si>
    <t>Глажка белья</t>
  </si>
  <si>
    <t>Ручная стирка, полоскание</t>
  </si>
  <si>
    <t>Мытье посуды в домах с благоустройством</t>
  </si>
  <si>
    <t>1 пред.</t>
  </si>
  <si>
    <t>Мытье посуды в домах без  благоустройства</t>
  </si>
  <si>
    <t>Мытье осветительных приборов</t>
  </si>
  <si>
    <t>Мытье зеркал, мебели</t>
  </si>
  <si>
    <t>Мытье отопительных приборов</t>
  </si>
  <si>
    <t>Утепление окон и дверных проемов</t>
  </si>
  <si>
    <t>1 проем</t>
  </si>
  <si>
    <t>Раскручивание и закручивание оконной рамы</t>
  </si>
  <si>
    <t>Чистка пылесоса от мусора</t>
  </si>
  <si>
    <t>Прикрепление или снятие портьер, тюля</t>
  </si>
  <si>
    <t>Уборка балкона (наведение порядка, влажная уборка, мытье окон)</t>
  </si>
  <si>
    <t>Мытье стен</t>
  </si>
  <si>
    <t>1 предм</t>
  </si>
  <si>
    <t>Мытье москитной сетки</t>
  </si>
  <si>
    <t>Влажная уборка (обработка) внутри шкафа с выемкой вещей (книг) и обратным их складированием (расстановкой)</t>
  </si>
  <si>
    <t>Пришить пуговицу</t>
  </si>
  <si>
    <t>Вставить резинку в одежду</t>
  </si>
  <si>
    <t>Уборка участка и прилегающей территории (сбор мусора, подметание метлой)</t>
  </si>
  <si>
    <t>Уборка снега</t>
  </si>
  <si>
    <t>Вскапывание земли вручную (лопатой)</t>
  </si>
  <si>
    <t>Прополка грядок</t>
  </si>
  <si>
    <t>Рыхление грядок</t>
  </si>
  <si>
    <t>Уход за домашними цветами</t>
  </si>
  <si>
    <t>Прополка, окучивание, подвязывание, пасынкование</t>
  </si>
  <si>
    <t>Посадка картофеля</t>
  </si>
  <si>
    <t>Прополка картофеля с окучиванием</t>
  </si>
  <si>
    <t>Сбор картофеля (копка лопатой, сбор в ведра, сортировка, ссыпание в мешки</t>
  </si>
  <si>
    <t>Сбор урожая (овощей, фруктов, ягод)</t>
  </si>
  <si>
    <t>Колка льда</t>
  </si>
  <si>
    <t>Приглашение священнослужителей</t>
  </si>
  <si>
    <t>Получение по доверенности пенсий, пособий и других социальных выплат</t>
  </si>
  <si>
    <t>Оказание помощи в вопросах, связанных с пенсионным обеспечением</t>
  </si>
  <si>
    <t>Содействие в получении страхового медицинского полиса</t>
  </si>
  <si>
    <t>влажная и сухая уборка пола, чистка напольных покрытий пылесосом,в том числе помещений вспомогательного использования</t>
  </si>
  <si>
    <t xml:space="preserve">доставка воды с использованием фляги и тележки (до 40 литров) </t>
  </si>
  <si>
    <t>топка печей с доставкой дров (1 мешок), угля (1 ведра), выносом золы (2 ведра)</t>
  </si>
  <si>
    <t>покупка и организация доставки твердого топлива (угля, дров), сжиженного (балонного) газа по месту жительства получателя социальных услуг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</si>
  <si>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 (до 7 кг)</t>
  </si>
  <si>
    <t>Сдача за счет средств получателя социальных услуг вещей в стирку, химчистку, ремонт и обратная их доставка  (до 7 кг)</t>
  </si>
  <si>
    <t>Предоставление гигиенических услуг лицам, не способным по состоянию здоровья самостоятельно осуществлять за собою уход:</t>
  </si>
  <si>
    <t>гигиенические ванны/помывка</t>
  </si>
  <si>
    <t>чистка зубов</t>
  </si>
  <si>
    <t>причесывание</t>
  </si>
  <si>
    <t>смена нательного белья</t>
  </si>
  <si>
    <t>смена постельного белья</t>
  </si>
  <si>
    <t>смена абсорбирующего белья</t>
  </si>
  <si>
    <t>оказание помощи в пользовании туалетом (судной, уткой), вынос горшка (судна, утки) и его обработка</t>
  </si>
  <si>
    <t>Содействие при оказании медицинской помощи (покупка за счет средств получателя социальных услуг лекарственных средств и изделий медицинского назначения и доставка их на дом, сопровождение получателя социальных услуг в медицинские организации, взаимодействие с лечащим врачом, выписка рецептов и др.):</t>
  </si>
  <si>
    <t>посещение в случае госпитализации</t>
  </si>
  <si>
    <t>наложение компресса</t>
  </si>
  <si>
    <t>растирание мазями, настойками</t>
  </si>
  <si>
    <t>постановка банок, горчичников</t>
  </si>
  <si>
    <t>измерение температуры тела</t>
  </si>
  <si>
    <t>измерение артериального давления</t>
  </si>
  <si>
    <t>контроль за приемом лекарств</t>
  </si>
  <si>
    <t>Выполнение процедур, связанных с сохранением здоровья получателей социальных услуг  (измерение температруры тела, артериального давления, контроль за приемом лекарств и другое):</t>
  </si>
  <si>
    <t>Организация и проведение анимационных мероприятий (экскурсий, посещения театров, выставок, концерты художественной самодеятельности, праздники, юбилеи и другие культурные мероприятия), организация и проведение клубной и кружковой работы для формирования и развития интересов:</t>
  </si>
  <si>
    <t>организация экскурсии, посещения театров, выставок, концертов, празднико ви прочее</t>
  </si>
  <si>
    <t>взаимодействие с лечащим врачом, выписка рецептов, запись на прием к врачу, вызов врача на дом, получение выписок, результатов медицинского обследования</t>
  </si>
  <si>
    <t>Среднее значение показателя на 1 услугу</t>
  </si>
  <si>
    <t>Трудоемкость в усл. ед. в среднем в месяц</t>
  </si>
  <si>
    <t xml:space="preserve">Месячный фонд рабочего времени на оказание услуг (час.) </t>
  </si>
  <si>
    <t xml:space="preserve">вытряхивание, выбивание вещей на улице </t>
  </si>
  <si>
    <t>1 ведро</t>
  </si>
  <si>
    <t xml:space="preserve">доставка воды вручную </t>
  </si>
  <si>
    <t xml:space="preserve">мытье бытовой техники, газового оборудования, сантехники </t>
  </si>
  <si>
    <t xml:space="preserve">                                                        Расчет сдельной расценки по должности социальный работник</t>
  </si>
  <si>
    <t>Стоимость 1 мин. (из расчета должностного оклада социального работника - 8741,00 рублей (уменьшенного на повышающий коэффициент 1,30)</t>
  </si>
  <si>
    <t>Присмотр за домашними животными (кормление кошек, собак)</t>
  </si>
  <si>
    <t>Мытье окна с подоконником (с двух сторон)</t>
  </si>
  <si>
    <t>Очистка утеплений оконных и дверных проемов</t>
  </si>
  <si>
    <t>Мытье двери (с двух сторон)</t>
  </si>
  <si>
    <t>Нарезание грядок, подготовка бороздок, посев и заделка семян, высадка рассады, полив водой</t>
  </si>
  <si>
    <t>Полив грядок из водопровода ведром, лейкой</t>
  </si>
  <si>
    <t>Стоимость 1 мин. (из расчета должностного оклада специалиста по работе с семьей - 12484 рублей (уменьшенного на повышающий коэффициент 1,21)</t>
  </si>
  <si>
    <r>
      <t xml:space="preserve">Расчет сдельной расценки по должности </t>
    </r>
    <r>
      <rPr>
        <b/>
        <sz val="11"/>
        <rFont val="Times New Roman"/>
        <family val="1"/>
      </rPr>
      <t xml:space="preserve">специалист по работе с семьей </t>
    </r>
  </si>
  <si>
    <t>Стоимость 1 мин. (из расчета должностного оклада специалиста по комплексной реабилитации - 13028 рублей (уменьшенного на повышающий коэффициент 1,21)</t>
  </si>
  <si>
    <r>
      <t xml:space="preserve">Расчет сдельной расценки по должности </t>
    </r>
    <r>
      <rPr>
        <b/>
        <sz val="11"/>
        <rFont val="Times New Roman"/>
        <family val="1"/>
      </rPr>
      <t>специалист по комплексной реабилитации реабилитационного отделения для детей и подростков с ограниченными возможностями</t>
    </r>
  </si>
  <si>
    <r>
      <t xml:space="preserve">Расчет сдельной расценки по должности </t>
    </r>
    <r>
      <rPr>
        <b/>
        <sz val="11"/>
        <rFont val="Times New Roman"/>
        <family val="1"/>
      </rPr>
      <t>специалист по комплексной реабилитации отделения психолого-педагогической помощи</t>
    </r>
  </si>
  <si>
    <r>
      <t xml:space="preserve">Расчет сдельной расценки по должности </t>
    </r>
    <r>
      <rPr>
        <b/>
        <sz val="11"/>
        <rFont val="Times New Roman"/>
        <family val="1"/>
      </rPr>
      <t>психолог отделения психолого-педагогической помощи</t>
    </r>
  </si>
  <si>
    <t>Стоимость 1 мин. (из расчета должностного оклада психолога- 9274 рублей (уменьшенного на повышающий коэффициент 1,21)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</si>
</sst>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_ ;[Red]\-#,##0\ "/>
    <numFmt numFmtId="181" formatCode="#,##0.0&quot;р.&quot;;[Red]\-#,##0.0&quot;р.&quot;"/>
    <numFmt numFmtId="182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179" fontId="4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4" fillId="0" borderId="11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172" fontId="44" fillId="34" borderId="10" xfId="0" applyNumberFormat="1" applyFont="1" applyFill="1" applyBorder="1" applyAlignment="1">
      <alignment horizontal="center" vertical="center" wrapText="1"/>
    </xf>
    <xf numFmtId="179" fontId="44" fillId="34" borderId="10" xfId="0" applyNumberFormat="1" applyFont="1" applyFill="1" applyBorder="1" applyAlignment="1">
      <alignment horizontal="center" vertical="center" wrapText="1"/>
    </xf>
    <xf numFmtId="2" fontId="3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9" fontId="3" fillId="34" borderId="10" xfId="0" applyNumberFormat="1" applyFont="1" applyFill="1" applyBorder="1" applyAlignment="1">
      <alignment horizontal="center" vertical="center" wrapText="1"/>
    </xf>
    <xf numFmtId="10" fontId="3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vertical="center" wrapText="1"/>
    </xf>
    <xf numFmtId="10" fontId="44" fillId="0" borderId="10" xfId="57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Normal="140" zoomScaleSheetLayoutView="100" zoomScalePageLayoutView="0" workbookViewId="0" topLeftCell="A1">
      <selection activeCell="E73" sqref="E73"/>
    </sheetView>
  </sheetViews>
  <sheetFormatPr defaultColWidth="9.00390625" defaultRowHeight="12.75"/>
  <cols>
    <col min="1" max="1" width="39.625" style="0" customWidth="1"/>
  </cols>
  <sheetData>
    <row r="1" spans="1:9" ht="23.25" customHeight="1">
      <c r="A1" s="59" t="s">
        <v>190</v>
      </c>
      <c r="B1" s="60"/>
      <c r="C1" s="60"/>
      <c r="D1" s="60"/>
      <c r="E1" s="60"/>
      <c r="F1" s="60"/>
      <c r="G1" s="60"/>
      <c r="H1" s="60"/>
      <c r="I1" s="60"/>
    </row>
    <row r="2" spans="1:9" ht="60">
      <c r="A2" s="1" t="s">
        <v>0</v>
      </c>
      <c r="B2" s="1" t="s">
        <v>6</v>
      </c>
      <c r="C2" s="1" t="s">
        <v>13</v>
      </c>
      <c r="D2" s="1" t="s">
        <v>7</v>
      </c>
      <c r="E2" s="1" t="s">
        <v>14</v>
      </c>
      <c r="F2" s="1" t="s">
        <v>10</v>
      </c>
      <c r="G2" s="1" t="s">
        <v>11</v>
      </c>
      <c r="H2" s="1" t="s">
        <v>15</v>
      </c>
      <c r="I2" s="14" t="s">
        <v>12</v>
      </c>
    </row>
    <row r="3" spans="1:9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2.75">
      <c r="A4" s="4" t="s">
        <v>1</v>
      </c>
      <c r="B4" s="5"/>
      <c r="C4" s="5"/>
      <c r="D4" s="5"/>
      <c r="E4" s="5"/>
      <c r="F4" s="5"/>
      <c r="G4" s="5"/>
      <c r="H4" s="5"/>
      <c r="I4" s="15"/>
    </row>
    <row r="5" spans="1:9" ht="14.25" customHeight="1">
      <c r="A5" s="7" t="s">
        <v>24</v>
      </c>
      <c r="B5" s="31" t="s">
        <v>19</v>
      </c>
      <c r="C5" s="20">
        <f>ROUND(E5/E$70,2)</f>
        <v>0.96</v>
      </c>
      <c r="D5" s="31">
        <v>1</v>
      </c>
      <c r="E5" s="33">
        <v>60</v>
      </c>
      <c r="F5" s="32"/>
      <c r="G5" s="20">
        <f>ROUND(E5*E$73,2)</f>
        <v>75.6</v>
      </c>
      <c r="H5" s="20">
        <f>G5*1.302</f>
        <v>98.43119999999999</v>
      </c>
      <c r="I5" s="57">
        <f>IF(F5&gt;0,H5/F5,0)</f>
        <v>0</v>
      </c>
    </row>
    <row r="6" spans="1:9" ht="12.75" customHeight="1">
      <c r="A6" s="36" t="s">
        <v>2</v>
      </c>
      <c r="B6" s="1"/>
      <c r="C6" s="20"/>
      <c r="D6" s="1"/>
      <c r="E6" s="21"/>
      <c r="F6" s="20"/>
      <c r="G6" s="20"/>
      <c r="H6" s="20"/>
      <c r="I6" s="57"/>
    </row>
    <row r="7" spans="1:9" ht="72.75" customHeight="1">
      <c r="A7" s="7" t="s">
        <v>31</v>
      </c>
      <c r="B7" s="38" t="s">
        <v>19</v>
      </c>
      <c r="C7" s="20">
        <f>ROUND(E7/E$70,2)</f>
        <v>0.96</v>
      </c>
      <c r="D7" s="1">
        <v>2</v>
      </c>
      <c r="E7" s="22">
        <v>60</v>
      </c>
      <c r="F7" s="23"/>
      <c r="G7" s="20">
        <f>ROUND(E7*E$73,2)</f>
        <v>75.6</v>
      </c>
      <c r="H7" s="20">
        <f>G7*1.302</f>
        <v>98.43119999999999</v>
      </c>
      <c r="I7" s="57">
        <f>IF(F7&gt;0,H7/F7,0)</f>
        <v>0</v>
      </c>
    </row>
    <row r="8" spans="1:9" ht="13.5" customHeight="1">
      <c r="A8" s="36" t="s">
        <v>5</v>
      </c>
      <c r="B8" s="38"/>
      <c r="C8" s="20"/>
      <c r="D8" s="1"/>
      <c r="E8" s="22"/>
      <c r="F8" s="23"/>
      <c r="G8" s="20"/>
      <c r="H8" s="20"/>
      <c r="I8" s="57"/>
    </row>
    <row r="9" spans="1:9" ht="30" customHeight="1">
      <c r="A9" s="7" t="s">
        <v>32</v>
      </c>
      <c r="B9" s="38"/>
      <c r="C9" s="24"/>
      <c r="D9" s="1"/>
      <c r="E9" s="22"/>
      <c r="F9" s="23"/>
      <c r="G9" s="22"/>
      <c r="H9" s="22"/>
      <c r="I9" s="57"/>
    </row>
    <row r="10" spans="1:9" ht="15.75" customHeight="1">
      <c r="A10" s="7" t="s">
        <v>33</v>
      </c>
      <c r="B10" s="38" t="s">
        <v>19</v>
      </c>
      <c r="C10" s="20">
        <f>ROUND(E10/E$70,2)</f>
        <v>0.96</v>
      </c>
      <c r="D10" s="1">
        <v>3</v>
      </c>
      <c r="E10" s="22">
        <v>60</v>
      </c>
      <c r="F10" s="23"/>
      <c r="G10" s="20">
        <f>ROUND(E10*E$73,2)</f>
        <v>75.6</v>
      </c>
      <c r="H10" s="20">
        <f>G10*1.302</f>
        <v>98.43119999999999</v>
      </c>
      <c r="I10" s="57">
        <f>IF(F10&gt;0,H10/F10,0)</f>
        <v>0</v>
      </c>
    </row>
    <row r="11" spans="1:9" ht="12.75" customHeight="1">
      <c r="A11" s="7" t="s">
        <v>34</v>
      </c>
      <c r="B11" s="38" t="s">
        <v>19</v>
      </c>
      <c r="C11" s="20">
        <f>ROUND(E11/E$70,2)</f>
        <v>1.44</v>
      </c>
      <c r="D11" s="1">
        <v>4</v>
      </c>
      <c r="E11" s="22">
        <v>90</v>
      </c>
      <c r="F11" s="23"/>
      <c r="G11" s="20">
        <f>ROUND(E11*E$73,2)</f>
        <v>113.4</v>
      </c>
      <c r="H11" s="20">
        <f>G11*1.302</f>
        <v>147.6468</v>
      </c>
      <c r="I11" s="57">
        <f>IF(F11&gt;0,H11/F11,0)</f>
        <v>0</v>
      </c>
    </row>
    <row r="12" spans="1:9" ht="38.25" customHeight="1">
      <c r="A12" s="7" t="s">
        <v>18</v>
      </c>
      <c r="B12" s="38" t="s">
        <v>19</v>
      </c>
      <c r="C12" s="20">
        <f>ROUND(E12/E$70,2)</f>
        <v>1.44</v>
      </c>
      <c r="D12" s="1">
        <v>5</v>
      </c>
      <c r="E12" s="22">
        <v>90</v>
      </c>
      <c r="F12" s="23"/>
      <c r="G12" s="20">
        <f>ROUND(E12*E$73,2)</f>
        <v>113.4</v>
      </c>
      <c r="H12" s="20">
        <f>G12*1.302</f>
        <v>147.6468</v>
      </c>
      <c r="I12" s="57">
        <f>IF(F12&gt;0,H12/F12,0)</f>
        <v>0</v>
      </c>
    </row>
    <row r="13" spans="1:9" ht="14.25" customHeight="1">
      <c r="A13" s="7" t="s">
        <v>42</v>
      </c>
      <c r="B13" s="38" t="s">
        <v>19</v>
      </c>
      <c r="C13" s="20">
        <f>ROUND(E13/E$70,2)</f>
        <v>0.96</v>
      </c>
      <c r="D13" s="1">
        <v>6</v>
      </c>
      <c r="E13" s="22">
        <v>60</v>
      </c>
      <c r="F13" s="23"/>
      <c r="G13" s="20">
        <f>ROUND(E13*E$73,2)</f>
        <v>75.6</v>
      </c>
      <c r="H13" s="20">
        <f>G13*1.302</f>
        <v>98.43119999999999</v>
      </c>
      <c r="I13" s="57">
        <f>IF(F13&gt;0,H13/F13,0)</f>
        <v>0</v>
      </c>
    </row>
    <row r="14" spans="1:9" ht="26.25" customHeight="1">
      <c r="A14" s="7" t="s">
        <v>35</v>
      </c>
      <c r="B14" s="38"/>
      <c r="C14" s="20"/>
      <c r="D14" s="1"/>
      <c r="E14" s="22"/>
      <c r="F14" s="23"/>
      <c r="G14" s="20"/>
      <c r="H14" s="20"/>
      <c r="I14" s="57"/>
    </row>
    <row r="15" spans="1:9" ht="27" customHeight="1">
      <c r="A15" s="7" t="s">
        <v>38</v>
      </c>
      <c r="B15" s="38" t="s">
        <v>19</v>
      </c>
      <c r="C15" s="20">
        <f>ROUND(E15/E$70,2)</f>
        <v>0.96</v>
      </c>
      <c r="D15" s="1">
        <v>7</v>
      </c>
      <c r="E15" s="22">
        <v>60</v>
      </c>
      <c r="F15" s="23"/>
      <c r="G15" s="20">
        <f>ROUND(E15*E$73,2)</f>
        <v>75.6</v>
      </c>
      <c r="H15" s="20">
        <f>G15*1.302</f>
        <v>98.43119999999999</v>
      </c>
      <c r="I15" s="57">
        <f>IF(F15&gt;0,H15/F15,0)</f>
        <v>0</v>
      </c>
    </row>
    <row r="16" spans="1:9" ht="26.25" customHeight="1">
      <c r="A16" s="7" t="s">
        <v>36</v>
      </c>
      <c r="B16" s="38" t="s">
        <v>19</v>
      </c>
      <c r="C16" s="20">
        <f>ROUND(E16/E$70,2)</f>
        <v>1.44</v>
      </c>
      <c r="D16" s="1">
        <v>8</v>
      </c>
      <c r="E16" s="22">
        <v>90</v>
      </c>
      <c r="F16" s="23"/>
      <c r="G16" s="20">
        <f>ROUND(E16*E$73,2)</f>
        <v>113.4</v>
      </c>
      <c r="H16" s="20">
        <f>G16*1.302</f>
        <v>147.6468</v>
      </c>
      <c r="I16" s="57">
        <f aca="true" t="shared" si="0" ref="I16:I22">IF(F16&gt;0,H16/F16,0)</f>
        <v>0</v>
      </c>
    </row>
    <row r="17" spans="1:9" ht="26.25" customHeight="1">
      <c r="A17" s="7" t="s">
        <v>39</v>
      </c>
      <c r="B17" s="38" t="s">
        <v>19</v>
      </c>
      <c r="C17" s="20">
        <f>ROUND(E17/E$70,2)</f>
        <v>1.93</v>
      </c>
      <c r="D17" s="1">
        <v>9</v>
      </c>
      <c r="E17" s="22">
        <v>120</v>
      </c>
      <c r="F17" s="23"/>
      <c r="G17" s="20">
        <f>ROUND(E17*E$73,2)</f>
        <v>151.2</v>
      </c>
      <c r="H17" s="20">
        <f>G17*1.302</f>
        <v>196.86239999999998</v>
      </c>
      <c r="I17" s="57">
        <f>IF(F17&gt;0,H17/F17,0)</f>
        <v>0</v>
      </c>
    </row>
    <row r="18" spans="1:9" ht="15" customHeight="1">
      <c r="A18" s="7" t="s">
        <v>37</v>
      </c>
      <c r="B18" s="38" t="s">
        <v>19</v>
      </c>
      <c r="C18" s="20">
        <f>ROUND(E18/E$70,2)</f>
        <v>2.41</v>
      </c>
      <c r="D18" s="1">
        <v>10</v>
      </c>
      <c r="E18" s="22">
        <v>150</v>
      </c>
      <c r="F18" s="23"/>
      <c r="G18" s="20">
        <f>ROUND(E18*E$73,2)</f>
        <v>189</v>
      </c>
      <c r="H18" s="20">
        <f>G18*1.302</f>
        <v>246.078</v>
      </c>
      <c r="I18" s="57">
        <f t="shared" si="0"/>
        <v>0</v>
      </c>
    </row>
    <row r="19" spans="1:9" ht="12.75" customHeight="1">
      <c r="A19" s="7" t="s">
        <v>40</v>
      </c>
      <c r="B19" s="24"/>
      <c r="C19" s="20"/>
      <c r="D19" s="1"/>
      <c r="E19" s="22"/>
      <c r="F19" s="23"/>
      <c r="G19" s="20"/>
      <c r="H19" s="20"/>
      <c r="I19" s="57"/>
    </row>
    <row r="20" spans="1:9" ht="15.75" customHeight="1">
      <c r="A20" s="7" t="s">
        <v>29</v>
      </c>
      <c r="B20" s="38" t="s">
        <v>19</v>
      </c>
      <c r="C20" s="20">
        <f>ROUND(E20/E$70,2)</f>
        <v>0.72</v>
      </c>
      <c r="D20" s="1">
        <v>11</v>
      </c>
      <c r="E20" s="22">
        <v>45</v>
      </c>
      <c r="F20" s="23"/>
      <c r="G20" s="20">
        <f>ROUND(E20*E$73,2)</f>
        <v>56.7</v>
      </c>
      <c r="H20" s="20">
        <f aca="true" t="shared" si="1" ref="H20:H34">G20*1.302</f>
        <v>73.8234</v>
      </c>
      <c r="I20" s="57">
        <f t="shared" si="0"/>
        <v>0</v>
      </c>
    </row>
    <row r="21" spans="1:9" ht="12.75">
      <c r="A21" s="7" t="s">
        <v>30</v>
      </c>
      <c r="B21" s="38" t="s">
        <v>19</v>
      </c>
      <c r="C21" s="20">
        <f>ROUND(E21/E$70,2)</f>
        <v>0.96</v>
      </c>
      <c r="D21" s="1">
        <v>12</v>
      </c>
      <c r="E21" s="22">
        <v>60</v>
      </c>
      <c r="F21" s="23"/>
      <c r="G21" s="20">
        <f>ROUND(E21*E$73,2)</f>
        <v>75.6</v>
      </c>
      <c r="H21" s="20">
        <f t="shared" si="1"/>
        <v>98.43119999999999</v>
      </c>
      <c r="I21" s="57">
        <f t="shared" si="0"/>
        <v>0</v>
      </c>
    </row>
    <row r="22" spans="1:9" ht="18" customHeight="1">
      <c r="A22" s="7" t="s">
        <v>41</v>
      </c>
      <c r="B22" s="38" t="s">
        <v>19</v>
      </c>
      <c r="C22" s="20">
        <f>ROUND(E22/E$70,2)</f>
        <v>0.96</v>
      </c>
      <c r="D22" s="1">
        <v>13</v>
      </c>
      <c r="E22" s="22">
        <v>60</v>
      </c>
      <c r="F22" s="23"/>
      <c r="G22" s="20">
        <f>ROUND(E22*E$73,2)</f>
        <v>75.6</v>
      </c>
      <c r="H22" s="20">
        <f t="shared" si="1"/>
        <v>98.43119999999999</v>
      </c>
      <c r="I22" s="57">
        <f t="shared" si="0"/>
        <v>0</v>
      </c>
    </row>
    <row r="23" spans="1:9" ht="16.5" customHeight="1">
      <c r="A23" s="36" t="s">
        <v>3</v>
      </c>
      <c r="B23" s="38"/>
      <c r="C23" s="20"/>
      <c r="D23" s="1"/>
      <c r="E23" s="21"/>
      <c r="F23" s="20"/>
      <c r="G23" s="20"/>
      <c r="H23" s="20"/>
      <c r="I23" s="57"/>
    </row>
    <row r="24" spans="1:9" ht="29.25" customHeight="1">
      <c r="A24" s="7" t="s">
        <v>49</v>
      </c>
      <c r="B24" s="38" t="s">
        <v>19</v>
      </c>
      <c r="C24" s="20">
        <f>ROUND(E24/E$70,2)</f>
        <v>0.96</v>
      </c>
      <c r="D24" s="1">
        <v>14</v>
      </c>
      <c r="E24" s="22">
        <v>60</v>
      </c>
      <c r="F24" s="23"/>
      <c r="G24" s="20">
        <f>ROUND(E24*E$73,2)</f>
        <v>75.6</v>
      </c>
      <c r="H24" s="20">
        <f>G24*1.302</f>
        <v>98.43119999999999</v>
      </c>
      <c r="I24" s="57">
        <f>IF(F24&gt;0,H24/F24,0)</f>
        <v>0</v>
      </c>
    </row>
    <row r="25" spans="1:9" ht="12.75" customHeight="1">
      <c r="A25" s="7" t="s">
        <v>68</v>
      </c>
      <c r="B25" s="38"/>
      <c r="C25" s="20"/>
      <c r="D25" s="1"/>
      <c r="E25" s="21"/>
      <c r="F25" s="20"/>
      <c r="G25" s="20"/>
      <c r="H25" s="20"/>
      <c r="I25" s="57"/>
    </row>
    <row r="26" spans="1:9" ht="15.75" customHeight="1">
      <c r="A26" s="7" t="s">
        <v>44</v>
      </c>
      <c r="B26" s="38" t="s">
        <v>19</v>
      </c>
      <c r="C26" s="20">
        <f aca="true" t="shared" si="2" ref="C26:C31">ROUND(E26/E$70,2)</f>
        <v>0.96</v>
      </c>
      <c r="D26" s="1">
        <v>15</v>
      </c>
      <c r="E26" s="21">
        <v>60</v>
      </c>
      <c r="F26" s="20"/>
      <c r="G26" s="20">
        <f aca="true" t="shared" si="3" ref="G26:G31">ROUND(E26*E$73,2)</f>
        <v>75.6</v>
      </c>
      <c r="H26" s="20">
        <f t="shared" si="1"/>
        <v>98.43119999999999</v>
      </c>
      <c r="I26" s="57">
        <f aca="true" t="shared" si="4" ref="I26:I31">IF(F26&gt;0,H26/F26,0)</f>
        <v>0</v>
      </c>
    </row>
    <row r="27" spans="1:9" ht="17.25" customHeight="1">
      <c r="A27" s="7" t="s">
        <v>45</v>
      </c>
      <c r="B27" s="38" t="s">
        <v>19</v>
      </c>
      <c r="C27" s="20">
        <f t="shared" si="2"/>
        <v>0.8</v>
      </c>
      <c r="D27" s="1">
        <v>16</v>
      </c>
      <c r="E27" s="21">
        <v>50</v>
      </c>
      <c r="F27" s="20"/>
      <c r="G27" s="20">
        <f t="shared" si="3"/>
        <v>63</v>
      </c>
      <c r="H27" s="20">
        <f t="shared" si="1"/>
        <v>82.026</v>
      </c>
      <c r="I27" s="57">
        <f t="shared" si="4"/>
        <v>0</v>
      </c>
    </row>
    <row r="28" spans="1:9" ht="14.25" customHeight="1">
      <c r="A28" s="7" t="s">
        <v>46</v>
      </c>
      <c r="B28" s="38" t="s">
        <v>19</v>
      </c>
      <c r="C28" s="20">
        <f t="shared" si="2"/>
        <v>0.96</v>
      </c>
      <c r="D28" s="1">
        <v>17</v>
      </c>
      <c r="E28" s="21">
        <v>60</v>
      </c>
      <c r="F28" s="20"/>
      <c r="G28" s="21">
        <f t="shared" si="3"/>
        <v>75.6</v>
      </c>
      <c r="H28" s="21">
        <f t="shared" si="1"/>
        <v>98.43119999999999</v>
      </c>
      <c r="I28" s="57">
        <f t="shared" si="4"/>
        <v>0</v>
      </c>
    </row>
    <row r="29" spans="1:9" ht="13.5" customHeight="1">
      <c r="A29" s="7" t="s">
        <v>50</v>
      </c>
      <c r="B29" s="38" t="s">
        <v>19</v>
      </c>
      <c r="C29" s="20">
        <f t="shared" si="2"/>
        <v>1.93</v>
      </c>
      <c r="D29" s="1">
        <v>18</v>
      </c>
      <c r="E29" s="21">
        <v>120</v>
      </c>
      <c r="F29" s="20"/>
      <c r="G29" s="20">
        <f t="shared" si="3"/>
        <v>151.2</v>
      </c>
      <c r="H29" s="20">
        <f>G29*1.302</f>
        <v>196.86239999999998</v>
      </c>
      <c r="I29" s="57">
        <f t="shared" si="4"/>
        <v>0</v>
      </c>
    </row>
    <row r="30" spans="1:9" ht="12.75" customHeight="1">
      <c r="A30" s="7" t="s">
        <v>33</v>
      </c>
      <c r="B30" s="38" t="s">
        <v>19</v>
      </c>
      <c r="C30" s="20">
        <f t="shared" si="2"/>
        <v>0.96</v>
      </c>
      <c r="D30" s="1">
        <v>19</v>
      </c>
      <c r="E30" s="21">
        <v>60</v>
      </c>
      <c r="F30" s="20"/>
      <c r="G30" s="20">
        <f t="shared" si="3"/>
        <v>75.6</v>
      </c>
      <c r="H30" s="20">
        <f t="shared" si="1"/>
        <v>98.43119999999999</v>
      </c>
      <c r="I30" s="57">
        <f t="shared" si="4"/>
        <v>0</v>
      </c>
    </row>
    <row r="31" spans="1:9" ht="20.25" customHeight="1">
      <c r="A31" s="7" t="s">
        <v>34</v>
      </c>
      <c r="B31" s="38" t="s">
        <v>19</v>
      </c>
      <c r="C31" s="20">
        <f t="shared" si="2"/>
        <v>0.96</v>
      </c>
      <c r="D31" s="1">
        <v>20</v>
      </c>
      <c r="E31" s="21">
        <v>60</v>
      </c>
      <c r="F31" s="20"/>
      <c r="G31" s="20">
        <f t="shared" si="3"/>
        <v>75.6</v>
      </c>
      <c r="H31" s="20">
        <f t="shared" si="1"/>
        <v>98.43119999999999</v>
      </c>
      <c r="I31" s="57">
        <f t="shared" si="4"/>
        <v>0</v>
      </c>
    </row>
    <row r="32" spans="1:9" ht="25.5" customHeight="1">
      <c r="A32" s="7" t="s">
        <v>47</v>
      </c>
      <c r="B32" s="38"/>
      <c r="C32" s="20"/>
      <c r="D32" s="1"/>
      <c r="E32" s="10"/>
      <c r="F32" s="17"/>
      <c r="G32" s="20"/>
      <c r="H32" s="20"/>
      <c r="I32" s="57"/>
    </row>
    <row r="33" spans="1:9" ht="25.5" customHeight="1">
      <c r="A33" s="7" t="s">
        <v>51</v>
      </c>
      <c r="B33" s="38" t="s">
        <v>19</v>
      </c>
      <c r="C33" s="20">
        <f>ROUND(E33/E$70,2)</f>
        <v>0.96</v>
      </c>
      <c r="D33" s="1">
        <v>21</v>
      </c>
      <c r="E33" s="10">
        <v>60</v>
      </c>
      <c r="F33" s="17"/>
      <c r="G33" s="20">
        <f>ROUND(E33*E$73,2)</f>
        <v>75.6</v>
      </c>
      <c r="H33" s="20">
        <f t="shared" si="1"/>
        <v>98.43119999999999</v>
      </c>
      <c r="I33" s="57">
        <f>IF(F33&gt;0,H33/F33,0)</f>
        <v>0</v>
      </c>
    </row>
    <row r="34" spans="1:9" ht="29.25" customHeight="1">
      <c r="A34" s="7" t="s">
        <v>48</v>
      </c>
      <c r="B34" s="38" t="s">
        <v>19</v>
      </c>
      <c r="C34" s="20">
        <f>ROUND(E34/E$70,2)</f>
        <v>0.96</v>
      </c>
      <c r="D34" s="1">
        <v>22</v>
      </c>
      <c r="E34" s="22">
        <v>60</v>
      </c>
      <c r="F34" s="23"/>
      <c r="G34" s="20">
        <f>ROUND(E34*E$73,2)</f>
        <v>75.6</v>
      </c>
      <c r="H34" s="20">
        <f t="shared" si="1"/>
        <v>98.43119999999999</v>
      </c>
      <c r="I34" s="57">
        <f>IF(F34&gt;0,H34/F34,0)</f>
        <v>0</v>
      </c>
    </row>
    <row r="35" spans="1:9" ht="15" customHeight="1">
      <c r="A35" s="36" t="s">
        <v>52</v>
      </c>
      <c r="B35" s="24"/>
      <c r="C35" s="24"/>
      <c r="D35" s="1"/>
      <c r="E35" s="22"/>
      <c r="F35" s="23"/>
      <c r="G35" s="27"/>
      <c r="H35" s="22"/>
      <c r="I35" s="57"/>
    </row>
    <row r="36" spans="1:9" ht="12.75" customHeight="1">
      <c r="A36" s="7" t="s">
        <v>55</v>
      </c>
      <c r="B36" s="38" t="s">
        <v>19</v>
      </c>
      <c r="C36" s="20">
        <f>ROUND(E36/E$70,2)</f>
        <v>0.96</v>
      </c>
      <c r="D36" s="1">
        <v>23</v>
      </c>
      <c r="E36" s="22">
        <v>60</v>
      </c>
      <c r="F36" s="23"/>
      <c r="G36" s="20">
        <f>ROUND(E36*E$73,2)</f>
        <v>75.6</v>
      </c>
      <c r="H36" s="20">
        <f>G36*1.302</f>
        <v>98.43119999999999</v>
      </c>
      <c r="I36" s="57">
        <f>IF(F36&gt;0,H36/F36,0)</f>
        <v>0</v>
      </c>
    </row>
    <row r="37" spans="1:9" ht="34.5" customHeight="1">
      <c r="A37" s="43" t="s">
        <v>70</v>
      </c>
      <c r="B37" s="38"/>
      <c r="C37" s="28"/>
      <c r="D37" s="1"/>
      <c r="E37" s="22"/>
      <c r="F37" s="23"/>
      <c r="G37" s="27"/>
      <c r="H37" s="23"/>
      <c r="I37" s="57"/>
    </row>
    <row r="38" spans="1:9" ht="15" customHeight="1">
      <c r="A38" s="7" t="s">
        <v>53</v>
      </c>
      <c r="B38" s="38" t="s">
        <v>19</v>
      </c>
      <c r="C38" s="20">
        <f>ROUND(E38/E$70,2)</f>
        <v>0.96</v>
      </c>
      <c r="D38" s="1">
        <v>24</v>
      </c>
      <c r="E38" s="22">
        <v>60</v>
      </c>
      <c r="F38" s="23"/>
      <c r="G38" s="20">
        <f>ROUND(E38*E$73,2)</f>
        <v>75.6</v>
      </c>
      <c r="H38" s="20">
        <f aca="true" t="shared" si="5" ref="H38:H46">G38*1.302</f>
        <v>98.43119999999999</v>
      </c>
      <c r="I38" s="57">
        <f>IF(F38&gt;0,H38/F38,0)</f>
        <v>0</v>
      </c>
    </row>
    <row r="39" spans="1:9" ht="17.25" customHeight="1">
      <c r="A39" s="7" t="s">
        <v>54</v>
      </c>
      <c r="B39" s="38" t="s">
        <v>19</v>
      </c>
      <c r="C39" s="20">
        <f>ROUND(E39/E$70,2)</f>
        <v>1.44</v>
      </c>
      <c r="D39" s="1">
        <v>25</v>
      </c>
      <c r="E39" s="22">
        <v>90</v>
      </c>
      <c r="F39" s="23"/>
      <c r="G39" s="20">
        <f>ROUND(E39*E$73,2)</f>
        <v>113.4</v>
      </c>
      <c r="H39" s="20">
        <f t="shared" si="5"/>
        <v>147.6468</v>
      </c>
      <c r="I39" s="57">
        <f>IF(F39&gt;0,H39/F39,0)</f>
        <v>0</v>
      </c>
    </row>
    <row r="40" spans="1:9" ht="12.75" customHeight="1">
      <c r="A40" s="36" t="s">
        <v>4</v>
      </c>
      <c r="B40" s="38"/>
      <c r="C40" s="20"/>
      <c r="D40" s="1"/>
      <c r="E40" s="40"/>
      <c r="F40" s="23"/>
      <c r="G40" s="20"/>
      <c r="H40" s="20"/>
      <c r="I40" s="57"/>
    </row>
    <row r="41" spans="1:9" ht="36.75" customHeight="1">
      <c r="A41" s="7" t="s">
        <v>16</v>
      </c>
      <c r="B41" s="38" t="s">
        <v>19</v>
      </c>
      <c r="C41" s="20">
        <f>ROUND(E41/E$70,2)</f>
        <v>0.8</v>
      </c>
      <c r="D41" s="1">
        <v>26</v>
      </c>
      <c r="E41" s="22">
        <v>50</v>
      </c>
      <c r="F41" s="23"/>
      <c r="G41" s="20">
        <f>ROUND(E41*E$73,2)</f>
        <v>63</v>
      </c>
      <c r="H41" s="20">
        <f>G41*1.302</f>
        <v>82.026</v>
      </c>
      <c r="I41" s="57">
        <f>IF(F41&gt;0,H41/F41,0)</f>
        <v>0</v>
      </c>
    </row>
    <row r="42" spans="1:9" ht="22.5" customHeight="1">
      <c r="A42" s="7" t="s">
        <v>17</v>
      </c>
      <c r="B42" s="38" t="s">
        <v>19</v>
      </c>
      <c r="C42" s="20">
        <f>ROUND(E42/E$70,2)</f>
        <v>0.96</v>
      </c>
      <c r="D42" s="38">
        <v>27</v>
      </c>
      <c r="E42" s="22">
        <v>60</v>
      </c>
      <c r="F42" s="39"/>
      <c r="G42" s="20">
        <f>ROUND(E42*E$73,2)</f>
        <v>75.6</v>
      </c>
      <c r="H42" s="20">
        <f>G42*1.302</f>
        <v>98.43119999999999</v>
      </c>
      <c r="I42" s="57">
        <f>IF(F42&gt;0,H42/F42,0)</f>
        <v>0</v>
      </c>
    </row>
    <row r="43" spans="1:9" ht="27" customHeight="1">
      <c r="A43" s="7" t="s">
        <v>56</v>
      </c>
      <c r="B43" s="38"/>
      <c r="C43" s="20"/>
      <c r="D43" s="1"/>
      <c r="E43" s="22"/>
      <c r="F43" s="23"/>
      <c r="G43" s="20"/>
      <c r="H43" s="20"/>
      <c r="I43" s="57"/>
    </row>
    <row r="44" spans="1:9" ht="15" customHeight="1">
      <c r="A44" s="7" t="s">
        <v>33</v>
      </c>
      <c r="B44" s="38" t="s">
        <v>19</v>
      </c>
      <c r="C44" s="20">
        <f>ROUND(E44/E$70,2)</f>
        <v>0.64</v>
      </c>
      <c r="D44" s="1">
        <v>28</v>
      </c>
      <c r="E44" s="22">
        <v>40</v>
      </c>
      <c r="F44" s="23"/>
      <c r="G44" s="20">
        <f>ROUND(E44*E$73,2)</f>
        <v>50.4</v>
      </c>
      <c r="H44" s="20">
        <f t="shared" si="5"/>
        <v>65.6208</v>
      </c>
      <c r="I44" s="57">
        <f>IF(F44&gt;0,H44/F44,0)</f>
        <v>0</v>
      </c>
    </row>
    <row r="45" spans="1:9" ht="16.5" customHeight="1">
      <c r="A45" s="7" t="s">
        <v>34</v>
      </c>
      <c r="B45" s="38" t="s">
        <v>19</v>
      </c>
      <c r="C45" s="20">
        <f>ROUND(E45/E$70,2)</f>
        <v>0.64</v>
      </c>
      <c r="D45" s="1">
        <v>29</v>
      </c>
      <c r="E45" s="22">
        <v>40</v>
      </c>
      <c r="F45" s="23"/>
      <c r="G45" s="20">
        <f>ROUND(E45*E$73,2)</f>
        <v>50.4</v>
      </c>
      <c r="H45" s="20">
        <f t="shared" si="5"/>
        <v>65.6208</v>
      </c>
      <c r="I45" s="57">
        <f>IF(F45&gt;0,H45/F45,0)</f>
        <v>0</v>
      </c>
    </row>
    <row r="46" spans="1:9" ht="60" customHeight="1">
      <c r="A46" s="7" t="s">
        <v>67</v>
      </c>
      <c r="B46" s="38" t="s">
        <v>19</v>
      </c>
      <c r="C46" s="20">
        <f>ROUND(E46/E$70,2)</f>
        <v>0.96</v>
      </c>
      <c r="D46" s="1">
        <v>30</v>
      </c>
      <c r="E46" s="22">
        <v>60</v>
      </c>
      <c r="F46" s="23"/>
      <c r="G46" s="20">
        <f>ROUND(E46*E$73,2)</f>
        <v>75.6</v>
      </c>
      <c r="H46" s="20">
        <f t="shared" si="5"/>
        <v>98.43119999999999</v>
      </c>
      <c r="I46" s="57">
        <f>IF(F46&gt;0,H46/F46,0)</f>
        <v>0</v>
      </c>
    </row>
    <row r="47" spans="1:9" ht="72.75" customHeight="1">
      <c r="A47" s="36" t="s">
        <v>22</v>
      </c>
      <c r="B47" s="24"/>
      <c r="C47" s="20"/>
      <c r="D47" s="1"/>
      <c r="E47" s="22"/>
      <c r="F47" s="23"/>
      <c r="G47" s="20"/>
      <c r="H47" s="20"/>
      <c r="I47" s="57"/>
    </row>
    <row r="48" spans="1:9" ht="26.25" customHeight="1">
      <c r="A48" s="7" t="s">
        <v>57</v>
      </c>
      <c r="B48" s="38"/>
      <c r="C48" s="39"/>
      <c r="D48" s="38"/>
      <c r="E48" s="22"/>
      <c r="F48" s="39"/>
      <c r="G48" s="39"/>
      <c r="H48" s="39"/>
      <c r="I48" s="58"/>
    </row>
    <row r="49" spans="1:9" ht="14.25" customHeight="1">
      <c r="A49" s="7" t="s">
        <v>53</v>
      </c>
      <c r="B49" s="38" t="s">
        <v>19</v>
      </c>
      <c r="C49" s="20">
        <f>ROUND(E49/E$70,2)</f>
        <v>0.4</v>
      </c>
      <c r="D49" s="1">
        <v>31</v>
      </c>
      <c r="E49" s="22">
        <v>25</v>
      </c>
      <c r="F49" s="23"/>
      <c r="G49" s="20">
        <f>ROUND(E49*E$73,2)</f>
        <v>31.5</v>
      </c>
      <c r="H49" s="20">
        <f>G49*1.302</f>
        <v>41.013</v>
      </c>
      <c r="I49" s="57">
        <f>IF(F49&gt;0,H49/F49,0)</f>
        <v>0</v>
      </c>
    </row>
    <row r="50" spans="1:9" ht="14.25" customHeight="1">
      <c r="A50" s="7" t="s">
        <v>54</v>
      </c>
      <c r="B50" s="38" t="s">
        <v>19</v>
      </c>
      <c r="C50" s="20">
        <f>ROUND(E50/E$70,2)</f>
        <v>0.4</v>
      </c>
      <c r="D50" s="1">
        <v>32</v>
      </c>
      <c r="E50" s="22">
        <v>25</v>
      </c>
      <c r="F50" s="23"/>
      <c r="G50" s="20">
        <f>ROUND(E50*E$73,2)</f>
        <v>31.5</v>
      </c>
      <c r="H50" s="20">
        <f>G50*1.302</f>
        <v>41.013</v>
      </c>
      <c r="I50" s="57">
        <f>IF(F50&gt;0,H50/F50,0)</f>
        <v>0</v>
      </c>
    </row>
    <row r="51" spans="1:9" ht="12" customHeight="1">
      <c r="A51" s="36" t="s">
        <v>60</v>
      </c>
      <c r="B51" s="38"/>
      <c r="C51" s="20"/>
      <c r="D51" s="1"/>
      <c r="E51" s="22"/>
      <c r="F51" s="23"/>
      <c r="G51" s="20"/>
      <c r="H51" s="20"/>
      <c r="I51" s="57"/>
    </row>
    <row r="52" spans="1:9" ht="24" customHeight="1">
      <c r="A52" s="7" t="s">
        <v>61</v>
      </c>
      <c r="B52" s="38" t="s">
        <v>19</v>
      </c>
      <c r="C52" s="20">
        <f>ROUND(E52/E$70,2)</f>
        <v>1.44</v>
      </c>
      <c r="D52" s="1">
        <v>33</v>
      </c>
      <c r="E52" s="22">
        <v>90</v>
      </c>
      <c r="F52" s="23"/>
      <c r="G52" s="20">
        <f>ROUND(E52*E$73,2)</f>
        <v>113.4</v>
      </c>
      <c r="H52" s="20">
        <f aca="true" t="shared" si="6" ref="H52:H65">G52*1.302</f>
        <v>147.6468</v>
      </c>
      <c r="I52" s="57">
        <f>IF(F52&gt;0,H52/F52,0)</f>
        <v>0</v>
      </c>
    </row>
    <row r="53" spans="1:9" ht="38.25" customHeight="1">
      <c r="A53" s="7" t="s">
        <v>62</v>
      </c>
      <c r="B53" s="38" t="s">
        <v>19</v>
      </c>
      <c r="C53" s="20">
        <f>ROUND(E53/E$70,2)</f>
        <v>0.96</v>
      </c>
      <c r="D53" s="1">
        <v>34</v>
      </c>
      <c r="E53" s="22">
        <v>60</v>
      </c>
      <c r="F53" s="23"/>
      <c r="G53" s="20">
        <f>ROUND(E53*E$73,2)</f>
        <v>75.6</v>
      </c>
      <c r="H53" s="20">
        <f t="shared" si="6"/>
        <v>98.43119999999999</v>
      </c>
      <c r="I53" s="57">
        <f>IF(F53&gt;0,H53/F53,0)</f>
        <v>0</v>
      </c>
    </row>
    <row r="54" spans="1:9" ht="39.75" customHeight="1">
      <c r="A54" s="7" t="s">
        <v>63</v>
      </c>
      <c r="B54" s="38" t="s">
        <v>19</v>
      </c>
      <c r="C54" s="20">
        <f>ROUND(E54/E$70,2)</f>
        <v>0.96</v>
      </c>
      <c r="D54" s="1">
        <v>35</v>
      </c>
      <c r="E54" s="22">
        <v>60</v>
      </c>
      <c r="F54" s="23"/>
      <c r="G54" s="20">
        <f>ROUND(E54*E$73,2)</f>
        <v>75.6</v>
      </c>
      <c r="H54" s="20">
        <f t="shared" si="6"/>
        <v>98.43119999999999</v>
      </c>
      <c r="I54" s="57">
        <f>IF(F54&gt;0,H54/F54,0)</f>
        <v>0</v>
      </c>
    </row>
    <row r="55" spans="1:9" ht="26.25" customHeight="1">
      <c r="A55" s="7" t="s">
        <v>32</v>
      </c>
      <c r="B55" s="38" t="s">
        <v>19</v>
      </c>
      <c r="C55" s="20"/>
      <c r="D55" s="1"/>
      <c r="E55" s="22"/>
      <c r="F55" s="23"/>
      <c r="G55" s="20"/>
      <c r="H55" s="20"/>
      <c r="I55" s="57"/>
    </row>
    <row r="56" spans="1:9" ht="20.25" customHeight="1">
      <c r="A56" s="7" t="s">
        <v>33</v>
      </c>
      <c r="B56" s="38" t="s">
        <v>19</v>
      </c>
      <c r="C56" s="20">
        <f>ROUND(E56/E$70,2)</f>
        <v>0.96</v>
      </c>
      <c r="D56" s="1">
        <v>36</v>
      </c>
      <c r="E56" s="22">
        <v>60</v>
      </c>
      <c r="F56" s="23"/>
      <c r="G56" s="20">
        <f>ROUND(E56*E$73,2)</f>
        <v>75.6</v>
      </c>
      <c r="H56" s="20">
        <f>G56*1.302</f>
        <v>98.43119999999999</v>
      </c>
      <c r="I56" s="57">
        <f>IF(F56&gt;0,H56/F56,0)</f>
        <v>0</v>
      </c>
    </row>
    <row r="57" spans="1:9" ht="15" customHeight="1">
      <c r="A57" s="7" t="s">
        <v>34</v>
      </c>
      <c r="B57" s="38" t="s">
        <v>19</v>
      </c>
      <c r="C57" s="20">
        <f>ROUND(E57/E$70,2)</f>
        <v>1.44</v>
      </c>
      <c r="D57" s="1">
        <v>37</v>
      </c>
      <c r="E57" s="22">
        <v>90</v>
      </c>
      <c r="F57" s="23"/>
      <c r="G57" s="20">
        <f>ROUND(E57*E$73,2)</f>
        <v>113.4</v>
      </c>
      <c r="H57" s="20">
        <f>G57*1.302</f>
        <v>147.6468</v>
      </c>
      <c r="I57" s="57">
        <f>IF(F57&gt;0,H57/F57,0)</f>
        <v>0</v>
      </c>
    </row>
    <row r="58" spans="1:9" ht="30.75" customHeight="1">
      <c r="A58" s="7" t="s">
        <v>16</v>
      </c>
      <c r="B58" s="38" t="s">
        <v>19</v>
      </c>
      <c r="C58" s="20">
        <f>ROUND(E58/E$70,2)</f>
        <v>0.72</v>
      </c>
      <c r="D58" s="1">
        <v>38</v>
      </c>
      <c r="E58" s="22">
        <v>45</v>
      </c>
      <c r="F58" s="23"/>
      <c r="G58" s="20">
        <f>ROUND(E58*E$73,2)</f>
        <v>56.7</v>
      </c>
      <c r="H58" s="20">
        <f>G58*1.302</f>
        <v>73.8234</v>
      </c>
      <c r="I58" s="57">
        <f>IF(F58&gt;0,H58/F58,0)</f>
        <v>0</v>
      </c>
    </row>
    <row r="59" spans="1:9" ht="27" customHeight="1">
      <c r="A59" s="7" t="s">
        <v>56</v>
      </c>
      <c r="B59" s="38"/>
      <c r="C59" s="20"/>
      <c r="D59" s="1"/>
      <c r="E59" s="22"/>
      <c r="F59" s="23"/>
      <c r="G59" s="20"/>
      <c r="H59" s="20"/>
      <c r="I59" s="57"/>
    </row>
    <row r="60" spans="1:9" ht="15" customHeight="1">
      <c r="A60" s="7" t="s">
        <v>33</v>
      </c>
      <c r="B60" s="38" t="s">
        <v>19</v>
      </c>
      <c r="C60" s="20">
        <f aca="true" t="shared" si="7" ref="C60:C65">ROUND(E60/E$70,2)</f>
        <v>0.64</v>
      </c>
      <c r="D60" s="1">
        <v>39</v>
      </c>
      <c r="E60" s="22">
        <v>40</v>
      </c>
      <c r="F60" s="23"/>
      <c r="G60" s="20">
        <f aca="true" t="shared" si="8" ref="G60:G65">ROUND(E60*E$73,2)</f>
        <v>50.4</v>
      </c>
      <c r="H60" s="20">
        <f>G60*1.302</f>
        <v>65.6208</v>
      </c>
      <c r="I60" s="57">
        <f aca="true" t="shared" si="9" ref="I60:I65">IF(F60&gt;0,H60/F60,0)</f>
        <v>0</v>
      </c>
    </row>
    <row r="61" spans="1:9" ht="16.5" customHeight="1">
      <c r="A61" s="7" t="s">
        <v>34</v>
      </c>
      <c r="B61" s="38" t="s">
        <v>19</v>
      </c>
      <c r="C61" s="20">
        <f t="shared" si="7"/>
        <v>0.64</v>
      </c>
      <c r="D61" s="1">
        <v>40</v>
      </c>
      <c r="E61" s="22">
        <v>40</v>
      </c>
      <c r="F61" s="23"/>
      <c r="G61" s="20">
        <f t="shared" si="8"/>
        <v>50.4</v>
      </c>
      <c r="H61" s="20">
        <f>G61*1.302</f>
        <v>65.6208</v>
      </c>
      <c r="I61" s="57">
        <f t="shared" si="9"/>
        <v>0</v>
      </c>
    </row>
    <row r="62" spans="1:9" ht="28.5" customHeight="1">
      <c r="A62" s="7" t="s">
        <v>71</v>
      </c>
      <c r="B62" s="38" t="s">
        <v>19</v>
      </c>
      <c r="C62" s="20">
        <f t="shared" si="7"/>
        <v>0.96</v>
      </c>
      <c r="D62" s="1">
        <v>41</v>
      </c>
      <c r="E62" s="22">
        <v>60</v>
      </c>
      <c r="F62" s="23"/>
      <c r="G62" s="20">
        <f t="shared" si="8"/>
        <v>75.6</v>
      </c>
      <c r="H62" s="20">
        <f t="shared" si="6"/>
        <v>98.43119999999999</v>
      </c>
      <c r="I62" s="57">
        <f t="shared" si="9"/>
        <v>0</v>
      </c>
    </row>
    <row r="63" spans="1:9" ht="48.75" customHeight="1">
      <c r="A63" s="7" t="s">
        <v>72</v>
      </c>
      <c r="B63" s="38" t="s">
        <v>19</v>
      </c>
      <c r="C63" s="20">
        <f t="shared" si="7"/>
        <v>0.48</v>
      </c>
      <c r="D63" s="1">
        <v>42</v>
      </c>
      <c r="E63" s="22">
        <v>30</v>
      </c>
      <c r="F63" s="23"/>
      <c r="G63" s="20">
        <f t="shared" si="8"/>
        <v>37.8</v>
      </c>
      <c r="H63" s="20">
        <f t="shared" si="6"/>
        <v>49.215599999999995</v>
      </c>
      <c r="I63" s="57">
        <f t="shared" si="9"/>
        <v>0</v>
      </c>
    </row>
    <row r="64" spans="1:9" ht="17.25" customHeight="1">
      <c r="A64" s="7" t="s">
        <v>73</v>
      </c>
      <c r="B64" s="38" t="s">
        <v>19</v>
      </c>
      <c r="C64" s="20">
        <f t="shared" si="7"/>
        <v>0.74</v>
      </c>
      <c r="D64" s="1">
        <v>43</v>
      </c>
      <c r="E64" s="22">
        <v>46</v>
      </c>
      <c r="F64" s="23"/>
      <c r="G64" s="20">
        <f t="shared" si="8"/>
        <v>57.96</v>
      </c>
      <c r="H64" s="20">
        <f t="shared" si="6"/>
        <v>75.46392</v>
      </c>
      <c r="I64" s="57">
        <f t="shared" si="9"/>
        <v>0</v>
      </c>
    </row>
    <row r="65" spans="1:9" ht="28.5" customHeight="1">
      <c r="A65" s="7" t="s">
        <v>74</v>
      </c>
      <c r="B65" s="38" t="s">
        <v>19</v>
      </c>
      <c r="C65" s="20">
        <f t="shared" si="7"/>
        <v>0.8</v>
      </c>
      <c r="D65" s="1">
        <v>44</v>
      </c>
      <c r="E65" s="22">
        <v>50</v>
      </c>
      <c r="F65" s="23"/>
      <c r="G65" s="20">
        <f t="shared" si="8"/>
        <v>63</v>
      </c>
      <c r="H65" s="20">
        <f t="shared" si="6"/>
        <v>82.026</v>
      </c>
      <c r="I65" s="57">
        <f t="shared" si="9"/>
        <v>0</v>
      </c>
    </row>
    <row r="66" spans="1:9" ht="10.5" customHeight="1">
      <c r="A66" s="36" t="s">
        <v>64</v>
      </c>
      <c r="B66" s="38"/>
      <c r="C66" s="20"/>
      <c r="D66" s="1"/>
      <c r="E66" s="22"/>
      <c r="F66" s="23"/>
      <c r="G66" s="20"/>
      <c r="H66" s="20"/>
      <c r="I66" s="57"/>
    </row>
    <row r="67" spans="1:9" ht="50.25" customHeight="1">
      <c r="A67" s="7" t="s">
        <v>65</v>
      </c>
      <c r="B67" s="38" t="s">
        <v>19</v>
      </c>
      <c r="C67" s="20">
        <f>ROUND(E67/E$70,2)</f>
        <v>0.96</v>
      </c>
      <c r="D67" s="1">
        <v>45</v>
      </c>
      <c r="E67" s="22">
        <v>60</v>
      </c>
      <c r="F67" s="23"/>
      <c r="G67" s="20">
        <f>ROUND(E67*E$73,2)</f>
        <v>75.6</v>
      </c>
      <c r="H67" s="20">
        <f>G67*1.302</f>
        <v>98.43119999999999</v>
      </c>
      <c r="I67" s="57">
        <f>IF(F67&gt;0,H67/F67,0)</f>
        <v>0</v>
      </c>
    </row>
    <row r="68" spans="1:9" ht="39" customHeight="1">
      <c r="A68" s="7" t="s">
        <v>66</v>
      </c>
      <c r="B68" s="38" t="s">
        <v>19</v>
      </c>
      <c r="C68" s="20">
        <f>ROUND(E68/E$70,2)</f>
        <v>0.48</v>
      </c>
      <c r="D68" s="1">
        <v>46</v>
      </c>
      <c r="E68" s="22">
        <v>30</v>
      </c>
      <c r="F68" s="23"/>
      <c r="G68" s="20">
        <f>ROUND(E68*E$73,2)</f>
        <v>37.8</v>
      </c>
      <c r="H68" s="20">
        <f>G68*1.302</f>
        <v>49.215599999999995</v>
      </c>
      <c r="I68" s="57">
        <f>IF(F68&gt;0,H68/F68,0)</f>
        <v>0</v>
      </c>
    </row>
    <row r="69" spans="1:9" ht="12.75">
      <c r="A69" s="4" t="s">
        <v>8</v>
      </c>
      <c r="B69" s="5" t="s">
        <v>9</v>
      </c>
      <c r="C69" s="13">
        <f>SUM(C5:C68)</f>
        <v>45.89</v>
      </c>
      <c r="D69" s="12" t="s">
        <v>9</v>
      </c>
      <c r="E69" s="9">
        <f>SUM(E5:E68)</f>
        <v>2866</v>
      </c>
      <c r="F69" s="12" t="s">
        <v>9</v>
      </c>
      <c r="G69" s="29">
        <f>SUM(G5:G68)</f>
        <v>3611.1599999999994</v>
      </c>
      <c r="H69" s="12" t="s">
        <v>9</v>
      </c>
      <c r="I69" s="16" t="s">
        <v>9</v>
      </c>
    </row>
    <row r="70" spans="1:9" ht="12.75">
      <c r="A70" s="4" t="s">
        <v>174</v>
      </c>
      <c r="B70" s="5" t="s">
        <v>9</v>
      </c>
      <c r="C70" s="9">
        <f>C69/D68</f>
        <v>0.9976086956521739</v>
      </c>
      <c r="D70" s="12" t="s">
        <v>9</v>
      </c>
      <c r="E70" s="9">
        <f>ROUND(E69/D68,1)</f>
        <v>62.3</v>
      </c>
      <c r="F70" s="12" t="s">
        <v>9</v>
      </c>
      <c r="G70" s="30">
        <f>ROUND(G69/D68,2)</f>
        <v>78.5</v>
      </c>
      <c r="H70" s="12" t="s">
        <v>9</v>
      </c>
      <c r="I70" s="16" t="s">
        <v>9</v>
      </c>
    </row>
    <row r="71" spans="1:9" ht="24">
      <c r="A71" s="44" t="s">
        <v>176</v>
      </c>
      <c r="B71" s="5" t="s">
        <v>9</v>
      </c>
      <c r="C71" s="5" t="s">
        <v>9</v>
      </c>
      <c r="D71" s="12" t="s">
        <v>9</v>
      </c>
      <c r="E71" s="13">
        <f>ROUND(1635.54/12,2)</f>
        <v>136.3</v>
      </c>
      <c r="F71" s="12" t="s">
        <v>9</v>
      </c>
      <c r="G71" s="12" t="s">
        <v>9</v>
      </c>
      <c r="H71" s="12" t="s">
        <v>9</v>
      </c>
      <c r="I71" s="16" t="s">
        <v>9</v>
      </c>
    </row>
    <row r="72" spans="1:9" ht="17.25" customHeight="1">
      <c r="A72" s="4" t="s">
        <v>175</v>
      </c>
      <c r="B72" s="5" t="s">
        <v>9</v>
      </c>
      <c r="C72" s="5" t="s">
        <v>9</v>
      </c>
      <c r="D72" s="12" t="s">
        <v>9</v>
      </c>
      <c r="E72" s="13">
        <f>ROUND((E71*60/E70),2)</f>
        <v>131.27</v>
      </c>
      <c r="F72" s="12" t="s">
        <v>9</v>
      </c>
      <c r="G72" s="12" t="s">
        <v>9</v>
      </c>
      <c r="H72" s="12" t="s">
        <v>9</v>
      </c>
      <c r="I72" s="16" t="s">
        <v>9</v>
      </c>
    </row>
    <row r="73" spans="1:9" ht="53.25" customHeight="1">
      <c r="A73" s="19" t="s">
        <v>189</v>
      </c>
      <c r="B73" s="5" t="s">
        <v>9</v>
      </c>
      <c r="C73" s="5" t="s">
        <v>9</v>
      </c>
      <c r="D73" s="12" t="s">
        <v>9</v>
      </c>
      <c r="E73" s="13">
        <f>ROUND(10317.36/E71/60,2)</f>
        <v>1.26</v>
      </c>
      <c r="F73" s="12" t="s">
        <v>9</v>
      </c>
      <c r="G73" s="12" t="s">
        <v>9</v>
      </c>
      <c r="H73" s="12" t="s">
        <v>9</v>
      </c>
      <c r="I73" s="16" t="s">
        <v>9</v>
      </c>
    </row>
  </sheetData>
  <sheetProtection/>
  <mergeCells count="1">
    <mergeCell ref="A1:I1"/>
  </mergeCells>
  <printOptions/>
  <pageMargins left="0.9448818897637796" right="0.7480314960629921" top="0.7874015748031497" bottom="0.5905511811023623" header="0.5118110236220472" footer="0.5118110236220472"/>
  <pageSetup fitToHeight="2" fitToWidth="1" horizontalDpi="600" verticalDpi="600" orientation="portrait" paperSize="9" scale="75" r:id="rId1"/>
  <rowBreaks count="1" manualBreakCount="1">
    <brk id="30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PageLayoutView="0" workbookViewId="0" topLeftCell="A61">
      <selection activeCell="C69" sqref="C69"/>
    </sheetView>
  </sheetViews>
  <sheetFormatPr defaultColWidth="9.00390625" defaultRowHeight="12.75"/>
  <cols>
    <col min="1" max="1" width="39.625" style="0" customWidth="1"/>
  </cols>
  <sheetData>
    <row r="1" spans="1:9" ht="46.5" customHeight="1">
      <c r="A1" s="61" t="s">
        <v>193</v>
      </c>
      <c r="B1" s="62"/>
      <c r="C1" s="62"/>
      <c r="D1" s="62"/>
      <c r="E1" s="62"/>
      <c r="F1" s="62"/>
      <c r="G1" s="62"/>
      <c r="H1" s="62"/>
      <c r="I1" s="62"/>
    </row>
    <row r="2" spans="1:9" ht="60">
      <c r="A2" s="1" t="s">
        <v>0</v>
      </c>
      <c r="B2" s="1" t="s">
        <v>6</v>
      </c>
      <c r="C2" s="1" t="s">
        <v>13</v>
      </c>
      <c r="D2" s="1" t="s">
        <v>7</v>
      </c>
      <c r="E2" s="1" t="s">
        <v>14</v>
      </c>
      <c r="F2" s="1" t="s">
        <v>10</v>
      </c>
      <c r="G2" s="1" t="s">
        <v>11</v>
      </c>
      <c r="H2" s="1" t="s">
        <v>15</v>
      </c>
      <c r="I2" s="14" t="s">
        <v>12</v>
      </c>
    </row>
    <row r="3" spans="1:9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2.75">
      <c r="A4" s="4" t="s">
        <v>1</v>
      </c>
      <c r="B4" s="5"/>
      <c r="C4" s="5"/>
      <c r="D4" s="5"/>
      <c r="E4" s="5"/>
      <c r="F4" s="5"/>
      <c r="G4" s="5"/>
      <c r="H4" s="5"/>
      <c r="I4" s="15"/>
    </row>
    <row r="5" spans="1:9" ht="14.25" customHeight="1">
      <c r="A5" s="7" t="s">
        <v>24</v>
      </c>
      <c r="B5" s="31" t="s">
        <v>19</v>
      </c>
      <c r="C5" s="20">
        <f>ROUND(E5/E$70,2)</f>
        <v>0.96</v>
      </c>
      <c r="D5" s="31">
        <v>1</v>
      </c>
      <c r="E5" s="33">
        <v>60</v>
      </c>
      <c r="F5" s="32"/>
      <c r="G5" s="20">
        <f>ROUND(E5*E$73,2)</f>
        <v>79.2</v>
      </c>
      <c r="H5" s="20">
        <f>G5*1.302</f>
        <v>103.11840000000001</v>
      </c>
      <c r="I5" s="57">
        <f>IF(F5&gt;0,H5/F5,0)</f>
        <v>0</v>
      </c>
    </row>
    <row r="6" spans="1:9" ht="12.75" customHeight="1">
      <c r="A6" s="36" t="s">
        <v>2</v>
      </c>
      <c r="B6" s="1"/>
      <c r="C6" s="20"/>
      <c r="D6" s="1"/>
      <c r="E6" s="21"/>
      <c r="F6" s="20"/>
      <c r="G6" s="20"/>
      <c r="H6" s="20"/>
      <c r="I6" s="57"/>
    </row>
    <row r="7" spans="1:9" ht="72.75" customHeight="1">
      <c r="A7" s="7" t="s">
        <v>31</v>
      </c>
      <c r="B7" s="38" t="s">
        <v>19</v>
      </c>
      <c r="C7" s="20">
        <f>ROUND(E7/E$70,2)</f>
        <v>0.96</v>
      </c>
      <c r="D7" s="1">
        <v>2</v>
      </c>
      <c r="E7" s="22">
        <v>60</v>
      </c>
      <c r="F7" s="23"/>
      <c r="G7" s="20">
        <f>ROUND(E7*E$73,2)</f>
        <v>79.2</v>
      </c>
      <c r="H7" s="20">
        <f>G7*1.302</f>
        <v>103.11840000000001</v>
      </c>
      <c r="I7" s="57">
        <f>IF(F7&gt;0,H7/F7,0)</f>
        <v>0</v>
      </c>
    </row>
    <row r="8" spans="1:9" ht="13.5" customHeight="1">
      <c r="A8" s="36" t="s">
        <v>5</v>
      </c>
      <c r="B8" s="38"/>
      <c r="C8" s="20"/>
      <c r="D8" s="1"/>
      <c r="E8" s="22"/>
      <c r="F8" s="23"/>
      <c r="G8" s="20"/>
      <c r="H8" s="20"/>
      <c r="I8" s="57"/>
    </row>
    <row r="9" spans="1:9" ht="30" customHeight="1">
      <c r="A9" s="7" t="s">
        <v>32</v>
      </c>
      <c r="B9" s="38"/>
      <c r="C9" s="24"/>
      <c r="D9" s="1"/>
      <c r="E9" s="22"/>
      <c r="F9" s="23"/>
      <c r="G9" s="22"/>
      <c r="H9" s="22"/>
      <c r="I9" s="57"/>
    </row>
    <row r="10" spans="1:9" ht="15.75" customHeight="1">
      <c r="A10" s="7" t="s">
        <v>33</v>
      </c>
      <c r="B10" s="38" t="s">
        <v>19</v>
      </c>
      <c r="C10" s="20">
        <f>ROUND(E10/E$70,2)</f>
        <v>0.96</v>
      </c>
      <c r="D10" s="1">
        <v>3</v>
      </c>
      <c r="E10" s="22">
        <v>60</v>
      </c>
      <c r="F10" s="23"/>
      <c r="G10" s="20">
        <f>ROUND(E10*E$73,2)</f>
        <v>79.2</v>
      </c>
      <c r="H10" s="20">
        <f>G10*1.302</f>
        <v>103.11840000000001</v>
      </c>
      <c r="I10" s="57">
        <f>IF(F10&gt;0,H10/F10,0)</f>
        <v>0</v>
      </c>
    </row>
    <row r="11" spans="1:9" ht="12.75" customHeight="1">
      <c r="A11" s="7" t="s">
        <v>34</v>
      </c>
      <c r="B11" s="38" t="s">
        <v>19</v>
      </c>
      <c r="C11" s="20">
        <f>ROUND(E11/E$70,2)</f>
        <v>1.44</v>
      </c>
      <c r="D11" s="1">
        <v>4</v>
      </c>
      <c r="E11" s="22">
        <v>90</v>
      </c>
      <c r="F11" s="23"/>
      <c r="G11" s="20">
        <f>ROUND(E11*E$73,2)</f>
        <v>118.8</v>
      </c>
      <c r="H11" s="20">
        <f>G11*1.302</f>
        <v>154.6776</v>
      </c>
      <c r="I11" s="57">
        <f>IF(F11&gt;0,H11/F11,0)</f>
        <v>0</v>
      </c>
    </row>
    <row r="12" spans="1:9" ht="38.25" customHeight="1">
      <c r="A12" s="7" t="s">
        <v>18</v>
      </c>
      <c r="B12" s="38" t="s">
        <v>19</v>
      </c>
      <c r="C12" s="20">
        <f>ROUND(E12/E$70,2)</f>
        <v>1.44</v>
      </c>
      <c r="D12" s="1">
        <v>5</v>
      </c>
      <c r="E12" s="22">
        <v>90</v>
      </c>
      <c r="F12" s="23"/>
      <c r="G12" s="20">
        <f>ROUND(E12*E$73,2)</f>
        <v>118.8</v>
      </c>
      <c r="H12" s="20">
        <f>G12*1.302</f>
        <v>154.6776</v>
      </c>
      <c r="I12" s="57">
        <f>IF(F12&gt;0,H12/F12,0)</f>
        <v>0</v>
      </c>
    </row>
    <row r="13" spans="1:9" ht="14.25" customHeight="1">
      <c r="A13" s="7" t="s">
        <v>42</v>
      </c>
      <c r="B13" s="38" t="s">
        <v>19</v>
      </c>
      <c r="C13" s="20">
        <f>ROUND(E13/E$70,2)</f>
        <v>0.96</v>
      </c>
      <c r="D13" s="1">
        <v>6</v>
      </c>
      <c r="E13" s="22">
        <v>60</v>
      </c>
      <c r="F13" s="23"/>
      <c r="G13" s="20">
        <f>ROUND(E13*E$73,2)</f>
        <v>79.2</v>
      </c>
      <c r="H13" s="20">
        <f>G13*1.302</f>
        <v>103.11840000000001</v>
      </c>
      <c r="I13" s="57">
        <f>IF(F13&gt;0,H13/F13,0)</f>
        <v>0</v>
      </c>
    </row>
    <row r="14" spans="1:9" ht="26.25" customHeight="1">
      <c r="A14" s="7" t="s">
        <v>35</v>
      </c>
      <c r="B14" s="38"/>
      <c r="C14" s="20"/>
      <c r="D14" s="1"/>
      <c r="E14" s="22"/>
      <c r="F14" s="23"/>
      <c r="G14" s="20"/>
      <c r="H14" s="20"/>
      <c r="I14" s="57"/>
    </row>
    <row r="15" spans="1:9" ht="27" customHeight="1">
      <c r="A15" s="7" t="s">
        <v>38</v>
      </c>
      <c r="B15" s="38" t="s">
        <v>19</v>
      </c>
      <c r="C15" s="20">
        <f>ROUND(E15/E$70,2)</f>
        <v>0.96</v>
      </c>
      <c r="D15" s="1">
        <v>7</v>
      </c>
      <c r="E15" s="22">
        <v>60</v>
      </c>
      <c r="F15" s="23"/>
      <c r="G15" s="20">
        <f>ROUND(E15*E$73,2)</f>
        <v>79.2</v>
      </c>
      <c r="H15" s="20">
        <f>G15*1.302</f>
        <v>103.11840000000001</v>
      </c>
      <c r="I15" s="57">
        <f>IF(F15&gt;0,H15/F15,0)</f>
        <v>0</v>
      </c>
    </row>
    <row r="16" spans="1:9" ht="26.25" customHeight="1">
      <c r="A16" s="7" t="s">
        <v>36</v>
      </c>
      <c r="B16" s="38" t="s">
        <v>19</v>
      </c>
      <c r="C16" s="20">
        <f>ROUND(E16/E$70,2)</f>
        <v>1.44</v>
      </c>
      <c r="D16" s="1">
        <v>8</v>
      </c>
      <c r="E16" s="22">
        <v>90</v>
      </c>
      <c r="F16" s="23"/>
      <c r="G16" s="20">
        <f>ROUND(E16*E$73,2)</f>
        <v>118.8</v>
      </c>
      <c r="H16" s="20">
        <f>G16*1.302</f>
        <v>154.6776</v>
      </c>
      <c r="I16" s="57">
        <f aca="true" t="shared" si="0" ref="I16:I22">IF(F16&gt;0,H16/F16,0)</f>
        <v>0</v>
      </c>
    </row>
    <row r="17" spans="1:9" ht="26.25" customHeight="1">
      <c r="A17" s="7" t="s">
        <v>39</v>
      </c>
      <c r="B17" s="38" t="s">
        <v>19</v>
      </c>
      <c r="C17" s="20">
        <f>ROUND(E17/E$70,2)</f>
        <v>1.93</v>
      </c>
      <c r="D17" s="1">
        <v>9</v>
      </c>
      <c r="E17" s="22">
        <v>120</v>
      </c>
      <c r="F17" s="23"/>
      <c r="G17" s="20">
        <f>ROUND(E17*E$73,2)</f>
        <v>158.4</v>
      </c>
      <c r="H17" s="20">
        <f>G17*1.302</f>
        <v>206.23680000000002</v>
      </c>
      <c r="I17" s="57">
        <f>IF(F17&gt;0,H17/F17,0)</f>
        <v>0</v>
      </c>
    </row>
    <row r="18" spans="1:9" ht="15" customHeight="1">
      <c r="A18" s="7" t="s">
        <v>37</v>
      </c>
      <c r="B18" s="38" t="s">
        <v>19</v>
      </c>
      <c r="C18" s="20">
        <f>ROUND(E18/E$70,2)</f>
        <v>2.41</v>
      </c>
      <c r="D18" s="1">
        <v>10</v>
      </c>
      <c r="E18" s="22">
        <v>150</v>
      </c>
      <c r="F18" s="23"/>
      <c r="G18" s="20">
        <f>ROUND(E18*E$73,2)</f>
        <v>198</v>
      </c>
      <c r="H18" s="20">
        <f>G18*1.302</f>
        <v>257.796</v>
      </c>
      <c r="I18" s="57">
        <f t="shared" si="0"/>
        <v>0</v>
      </c>
    </row>
    <row r="19" spans="1:9" ht="12.75" customHeight="1">
      <c r="A19" s="7" t="s">
        <v>40</v>
      </c>
      <c r="B19" s="24"/>
      <c r="C19" s="20"/>
      <c r="D19" s="1"/>
      <c r="E19" s="22"/>
      <c r="F19" s="23"/>
      <c r="G19" s="20"/>
      <c r="H19" s="20"/>
      <c r="I19" s="57"/>
    </row>
    <row r="20" spans="1:9" ht="15.75" customHeight="1">
      <c r="A20" s="7" t="s">
        <v>29</v>
      </c>
      <c r="B20" s="38" t="s">
        <v>19</v>
      </c>
      <c r="C20" s="20">
        <f>ROUND(E20/E$70,2)</f>
        <v>0.72</v>
      </c>
      <c r="D20" s="1">
        <v>11</v>
      </c>
      <c r="E20" s="22">
        <v>45</v>
      </c>
      <c r="F20" s="23"/>
      <c r="G20" s="20">
        <f>ROUND(E20*E$73,2)</f>
        <v>59.4</v>
      </c>
      <c r="H20" s="20">
        <f aca="true" t="shared" si="1" ref="H20:H34">G20*1.302</f>
        <v>77.3388</v>
      </c>
      <c r="I20" s="57">
        <f t="shared" si="0"/>
        <v>0</v>
      </c>
    </row>
    <row r="21" spans="1:9" ht="12.75">
      <c r="A21" s="7" t="s">
        <v>30</v>
      </c>
      <c r="B21" s="38" t="s">
        <v>19</v>
      </c>
      <c r="C21" s="20">
        <f>ROUND(E21/E$70,2)</f>
        <v>0.96</v>
      </c>
      <c r="D21" s="1">
        <v>12</v>
      </c>
      <c r="E21" s="22">
        <v>60</v>
      </c>
      <c r="F21" s="23"/>
      <c r="G21" s="20">
        <f>ROUND(E21*E$73,2)</f>
        <v>79.2</v>
      </c>
      <c r="H21" s="20">
        <f t="shared" si="1"/>
        <v>103.11840000000001</v>
      </c>
      <c r="I21" s="57">
        <f t="shared" si="0"/>
        <v>0</v>
      </c>
    </row>
    <row r="22" spans="1:9" ht="18" customHeight="1">
      <c r="A22" s="7" t="s">
        <v>41</v>
      </c>
      <c r="B22" s="38" t="s">
        <v>19</v>
      </c>
      <c r="C22" s="20">
        <f>ROUND(E22/E$70,2)</f>
        <v>0.96</v>
      </c>
      <c r="D22" s="1">
        <v>13</v>
      </c>
      <c r="E22" s="22">
        <v>60</v>
      </c>
      <c r="F22" s="23"/>
      <c r="G22" s="20">
        <f>ROUND(E22*E$73,2)</f>
        <v>79.2</v>
      </c>
      <c r="H22" s="20">
        <f t="shared" si="1"/>
        <v>103.11840000000001</v>
      </c>
      <c r="I22" s="57">
        <f t="shared" si="0"/>
        <v>0</v>
      </c>
    </row>
    <row r="23" spans="1:9" ht="16.5" customHeight="1">
      <c r="A23" s="36" t="s">
        <v>3</v>
      </c>
      <c r="B23" s="38"/>
      <c r="C23" s="20"/>
      <c r="D23" s="1"/>
      <c r="E23" s="21"/>
      <c r="F23" s="20"/>
      <c r="G23" s="20"/>
      <c r="H23" s="20"/>
      <c r="I23" s="57"/>
    </row>
    <row r="24" spans="1:9" ht="38.25" customHeight="1">
      <c r="A24" s="7" t="s">
        <v>49</v>
      </c>
      <c r="B24" s="38" t="s">
        <v>19</v>
      </c>
      <c r="C24" s="20">
        <f>ROUND(E24/E$70,2)</f>
        <v>0.96</v>
      </c>
      <c r="D24" s="1">
        <v>14</v>
      </c>
      <c r="E24" s="22">
        <v>60</v>
      </c>
      <c r="F24" s="23"/>
      <c r="G24" s="20">
        <f>ROUND(E24*E$73,2)</f>
        <v>79.2</v>
      </c>
      <c r="H24" s="20">
        <f>G24*1.302</f>
        <v>103.11840000000001</v>
      </c>
      <c r="I24" s="57">
        <f>IF(F24&gt;0,H24/F24,0)</f>
        <v>0</v>
      </c>
    </row>
    <row r="25" spans="1:9" ht="29.25" customHeight="1">
      <c r="A25" s="7" t="s">
        <v>68</v>
      </c>
      <c r="B25" s="38"/>
      <c r="C25" s="20"/>
      <c r="D25" s="1"/>
      <c r="E25" s="21"/>
      <c r="F25" s="20"/>
      <c r="G25" s="20"/>
      <c r="H25" s="20"/>
      <c r="I25" s="57"/>
    </row>
    <row r="26" spans="1:9" ht="12.75" customHeight="1">
      <c r="A26" s="7" t="s">
        <v>44</v>
      </c>
      <c r="B26" s="38" t="s">
        <v>19</v>
      </c>
      <c r="C26" s="20">
        <f aca="true" t="shared" si="2" ref="C26:C31">ROUND(E26/E$70,2)</f>
        <v>0.96</v>
      </c>
      <c r="D26" s="1">
        <v>15</v>
      </c>
      <c r="E26" s="21">
        <v>60</v>
      </c>
      <c r="F26" s="20"/>
      <c r="G26" s="20">
        <f aca="true" t="shared" si="3" ref="G26:G31">ROUND(E26*E$73,2)</f>
        <v>79.2</v>
      </c>
      <c r="H26" s="20">
        <f t="shared" si="1"/>
        <v>103.11840000000001</v>
      </c>
      <c r="I26" s="57">
        <f aca="true" t="shared" si="4" ref="I26:I31">IF(F26&gt;0,H26/F26,0)</f>
        <v>0</v>
      </c>
    </row>
    <row r="27" spans="1:9" ht="15.75" customHeight="1">
      <c r="A27" s="7" t="s">
        <v>45</v>
      </c>
      <c r="B27" s="38" t="s">
        <v>19</v>
      </c>
      <c r="C27" s="20">
        <f t="shared" si="2"/>
        <v>0.8</v>
      </c>
      <c r="D27" s="1">
        <v>16</v>
      </c>
      <c r="E27" s="21">
        <v>50</v>
      </c>
      <c r="F27" s="20"/>
      <c r="G27" s="20">
        <f t="shared" si="3"/>
        <v>66</v>
      </c>
      <c r="H27" s="20">
        <f t="shared" si="1"/>
        <v>85.932</v>
      </c>
      <c r="I27" s="57">
        <f t="shared" si="4"/>
        <v>0</v>
      </c>
    </row>
    <row r="28" spans="1:9" ht="17.25" customHeight="1">
      <c r="A28" s="7" t="s">
        <v>46</v>
      </c>
      <c r="B28" s="38" t="s">
        <v>19</v>
      </c>
      <c r="C28" s="20">
        <f t="shared" si="2"/>
        <v>0.96</v>
      </c>
      <c r="D28" s="1">
        <v>17</v>
      </c>
      <c r="E28" s="21">
        <v>60</v>
      </c>
      <c r="F28" s="20"/>
      <c r="G28" s="21">
        <f t="shared" si="3"/>
        <v>79.2</v>
      </c>
      <c r="H28" s="21">
        <f t="shared" si="1"/>
        <v>103.11840000000001</v>
      </c>
      <c r="I28" s="57">
        <f t="shared" si="4"/>
        <v>0</v>
      </c>
    </row>
    <row r="29" spans="1:9" ht="14.25" customHeight="1">
      <c r="A29" s="7" t="s">
        <v>50</v>
      </c>
      <c r="B29" s="38" t="s">
        <v>19</v>
      </c>
      <c r="C29" s="20">
        <f t="shared" si="2"/>
        <v>1.93</v>
      </c>
      <c r="D29" s="1">
        <v>18</v>
      </c>
      <c r="E29" s="21">
        <v>120</v>
      </c>
      <c r="F29" s="20"/>
      <c r="G29" s="20">
        <f t="shared" si="3"/>
        <v>158.4</v>
      </c>
      <c r="H29" s="20">
        <f>G29*1.302</f>
        <v>206.23680000000002</v>
      </c>
      <c r="I29" s="57">
        <f t="shared" si="4"/>
        <v>0</v>
      </c>
    </row>
    <row r="30" spans="1:9" ht="13.5" customHeight="1">
      <c r="A30" s="7" t="s">
        <v>33</v>
      </c>
      <c r="B30" s="38" t="s">
        <v>19</v>
      </c>
      <c r="C30" s="20">
        <f t="shared" si="2"/>
        <v>0.96</v>
      </c>
      <c r="D30" s="1">
        <v>19</v>
      </c>
      <c r="E30" s="21">
        <v>60</v>
      </c>
      <c r="F30" s="20"/>
      <c r="G30" s="20">
        <f t="shared" si="3"/>
        <v>79.2</v>
      </c>
      <c r="H30" s="20">
        <f t="shared" si="1"/>
        <v>103.11840000000001</v>
      </c>
      <c r="I30" s="57">
        <f t="shared" si="4"/>
        <v>0</v>
      </c>
    </row>
    <row r="31" spans="1:9" ht="12.75" customHeight="1">
      <c r="A31" s="7" t="s">
        <v>34</v>
      </c>
      <c r="B31" s="38" t="s">
        <v>19</v>
      </c>
      <c r="C31" s="20">
        <f t="shared" si="2"/>
        <v>0.96</v>
      </c>
      <c r="D31" s="1">
        <v>20</v>
      </c>
      <c r="E31" s="21">
        <v>60</v>
      </c>
      <c r="F31" s="20"/>
      <c r="G31" s="20">
        <f t="shared" si="3"/>
        <v>79.2</v>
      </c>
      <c r="H31" s="20">
        <f t="shared" si="1"/>
        <v>103.11840000000001</v>
      </c>
      <c r="I31" s="57">
        <f t="shared" si="4"/>
        <v>0</v>
      </c>
    </row>
    <row r="32" spans="1:9" ht="82.5" customHeight="1">
      <c r="A32" s="7" t="s">
        <v>47</v>
      </c>
      <c r="B32" s="38"/>
      <c r="C32" s="20"/>
      <c r="D32" s="1"/>
      <c r="E32" s="10"/>
      <c r="F32" s="17"/>
      <c r="G32" s="20"/>
      <c r="H32" s="20"/>
      <c r="I32" s="57"/>
    </row>
    <row r="33" spans="1:9" ht="25.5" customHeight="1">
      <c r="A33" s="7" t="s">
        <v>51</v>
      </c>
      <c r="B33" s="38" t="s">
        <v>19</v>
      </c>
      <c r="C33" s="20">
        <f>ROUND(E33/E$70,2)</f>
        <v>0.96</v>
      </c>
      <c r="D33" s="1">
        <v>21</v>
      </c>
      <c r="E33" s="10">
        <v>60</v>
      </c>
      <c r="F33" s="17"/>
      <c r="G33" s="20">
        <f>ROUND(E33*E$73,2)</f>
        <v>79.2</v>
      </c>
      <c r="H33" s="20">
        <f t="shared" si="1"/>
        <v>103.11840000000001</v>
      </c>
      <c r="I33" s="57">
        <f>IF(F33&gt;0,H33/F33,0)</f>
        <v>0</v>
      </c>
    </row>
    <row r="34" spans="1:9" ht="25.5" customHeight="1">
      <c r="A34" s="7" t="s">
        <v>48</v>
      </c>
      <c r="B34" s="38" t="s">
        <v>19</v>
      </c>
      <c r="C34" s="20">
        <f>ROUND(E34/E$70,2)</f>
        <v>0.96</v>
      </c>
      <c r="D34" s="1">
        <v>22</v>
      </c>
      <c r="E34" s="22">
        <v>60</v>
      </c>
      <c r="F34" s="23"/>
      <c r="G34" s="20">
        <f>ROUND(E34*E$73,2)</f>
        <v>79.2</v>
      </c>
      <c r="H34" s="20">
        <f t="shared" si="1"/>
        <v>103.11840000000001</v>
      </c>
      <c r="I34" s="57">
        <f>IF(F34&gt;0,H34/F34,0)</f>
        <v>0</v>
      </c>
    </row>
    <row r="35" spans="1:9" ht="15" customHeight="1">
      <c r="A35" s="36" t="s">
        <v>52</v>
      </c>
      <c r="B35" s="24"/>
      <c r="C35" s="24"/>
      <c r="D35" s="1"/>
      <c r="E35" s="22"/>
      <c r="F35" s="23"/>
      <c r="G35" s="27"/>
      <c r="H35" s="22"/>
      <c r="I35" s="57"/>
    </row>
    <row r="36" spans="1:9" ht="12.75" customHeight="1">
      <c r="A36" s="7" t="s">
        <v>55</v>
      </c>
      <c r="B36" s="38" t="s">
        <v>19</v>
      </c>
      <c r="C36" s="20">
        <f>ROUND(E36/E$70,2)</f>
        <v>0.96</v>
      </c>
      <c r="D36" s="1">
        <v>23</v>
      </c>
      <c r="E36" s="22">
        <v>60</v>
      </c>
      <c r="F36" s="23"/>
      <c r="G36" s="20">
        <f>ROUND(E36*E$73,2)</f>
        <v>79.2</v>
      </c>
      <c r="H36" s="20">
        <f>G36*1.302</f>
        <v>103.11840000000001</v>
      </c>
      <c r="I36" s="57">
        <f>IF(F36&gt;0,H36/F36,0)</f>
        <v>0</v>
      </c>
    </row>
    <row r="37" spans="1:9" ht="34.5" customHeight="1">
      <c r="A37" s="43" t="s">
        <v>70</v>
      </c>
      <c r="B37" s="38"/>
      <c r="C37" s="28"/>
      <c r="D37" s="1"/>
      <c r="E37" s="22"/>
      <c r="F37" s="23"/>
      <c r="G37" s="27"/>
      <c r="H37" s="23"/>
      <c r="I37" s="57"/>
    </row>
    <row r="38" spans="1:9" ht="15" customHeight="1">
      <c r="A38" s="7" t="s">
        <v>53</v>
      </c>
      <c r="B38" s="38" t="s">
        <v>19</v>
      </c>
      <c r="C38" s="20">
        <f>ROUND(E38/E$70,2)</f>
        <v>0.96</v>
      </c>
      <c r="D38" s="1">
        <v>24</v>
      </c>
      <c r="E38" s="22">
        <v>60</v>
      </c>
      <c r="F38" s="23"/>
      <c r="G38" s="20">
        <f>ROUND(E38*E$73,2)</f>
        <v>79.2</v>
      </c>
      <c r="H38" s="20">
        <f aca="true" t="shared" si="5" ref="H38:H46">G38*1.302</f>
        <v>103.11840000000001</v>
      </c>
      <c r="I38" s="57">
        <f>IF(F38&gt;0,H38/F38,0)</f>
        <v>0</v>
      </c>
    </row>
    <row r="39" spans="1:9" ht="17.25" customHeight="1">
      <c r="A39" s="7" t="s">
        <v>54</v>
      </c>
      <c r="B39" s="38" t="s">
        <v>19</v>
      </c>
      <c r="C39" s="20">
        <f>ROUND(E39/E$70,2)</f>
        <v>1.44</v>
      </c>
      <c r="D39" s="1">
        <v>25</v>
      </c>
      <c r="E39" s="22">
        <v>90</v>
      </c>
      <c r="F39" s="23"/>
      <c r="G39" s="20">
        <f>ROUND(E39*E$73,2)</f>
        <v>118.8</v>
      </c>
      <c r="H39" s="20">
        <f t="shared" si="5"/>
        <v>154.6776</v>
      </c>
      <c r="I39" s="57">
        <f>IF(F39&gt;0,H39/F39,0)</f>
        <v>0</v>
      </c>
    </row>
    <row r="40" spans="1:9" ht="12.75" customHeight="1">
      <c r="A40" s="36" t="s">
        <v>4</v>
      </c>
      <c r="B40" s="38"/>
      <c r="C40" s="20"/>
      <c r="D40" s="1"/>
      <c r="E40" s="40"/>
      <c r="F40" s="23"/>
      <c r="G40" s="20"/>
      <c r="H40" s="20"/>
      <c r="I40" s="57"/>
    </row>
    <row r="41" spans="1:9" ht="36.75" customHeight="1">
      <c r="A41" s="7" t="s">
        <v>16</v>
      </c>
      <c r="B41" s="38" t="s">
        <v>19</v>
      </c>
      <c r="C41" s="20">
        <f>ROUND(E41/E$70,2)</f>
        <v>0.8</v>
      </c>
      <c r="D41" s="1">
        <v>26</v>
      </c>
      <c r="E41" s="22">
        <v>50</v>
      </c>
      <c r="F41" s="23"/>
      <c r="G41" s="20">
        <f>ROUND(E41*E$73,2)</f>
        <v>66</v>
      </c>
      <c r="H41" s="20">
        <f>G41*1.302</f>
        <v>85.932</v>
      </c>
      <c r="I41" s="57">
        <f>IF(F41&gt;0,H41/F41,0)</f>
        <v>0</v>
      </c>
    </row>
    <row r="42" spans="1:9" ht="22.5" customHeight="1">
      <c r="A42" s="7" t="s">
        <v>17</v>
      </c>
      <c r="B42" s="38" t="s">
        <v>19</v>
      </c>
      <c r="C42" s="20">
        <f>ROUND(E42/E$70,2)</f>
        <v>0.96</v>
      </c>
      <c r="D42" s="38">
        <v>27</v>
      </c>
      <c r="E42" s="22">
        <v>60</v>
      </c>
      <c r="F42" s="39"/>
      <c r="G42" s="20">
        <f>ROUND(E42*E$73,2)</f>
        <v>79.2</v>
      </c>
      <c r="H42" s="20">
        <f>G42*1.302</f>
        <v>103.11840000000001</v>
      </c>
      <c r="I42" s="57">
        <f>IF(F42&gt;0,H42/F42,0)</f>
        <v>0</v>
      </c>
    </row>
    <row r="43" spans="1:9" ht="27" customHeight="1">
      <c r="A43" s="7" t="s">
        <v>56</v>
      </c>
      <c r="B43" s="38"/>
      <c r="C43" s="20"/>
      <c r="D43" s="1"/>
      <c r="E43" s="22"/>
      <c r="F43" s="23"/>
      <c r="G43" s="20"/>
      <c r="H43" s="20"/>
      <c r="I43" s="57"/>
    </row>
    <row r="44" spans="1:9" ht="15" customHeight="1">
      <c r="A44" s="7" t="s">
        <v>33</v>
      </c>
      <c r="B44" s="38" t="s">
        <v>19</v>
      </c>
      <c r="C44" s="20">
        <f>ROUND(E44/E$70,2)</f>
        <v>0.64</v>
      </c>
      <c r="D44" s="1">
        <v>28</v>
      </c>
      <c r="E44" s="22">
        <v>40</v>
      </c>
      <c r="F44" s="23"/>
      <c r="G44" s="20">
        <f>ROUND(E44*E$73,2)</f>
        <v>52.8</v>
      </c>
      <c r="H44" s="20">
        <f t="shared" si="5"/>
        <v>68.7456</v>
      </c>
      <c r="I44" s="57">
        <f>IF(F44&gt;0,H44/F44,0)</f>
        <v>0</v>
      </c>
    </row>
    <row r="45" spans="1:9" ht="16.5" customHeight="1">
      <c r="A45" s="7" t="s">
        <v>34</v>
      </c>
      <c r="B45" s="38" t="s">
        <v>19</v>
      </c>
      <c r="C45" s="20">
        <f>ROUND(E45/E$70,2)</f>
        <v>0.64</v>
      </c>
      <c r="D45" s="1">
        <v>29</v>
      </c>
      <c r="E45" s="22">
        <v>40</v>
      </c>
      <c r="F45" s="23"/>
      <c r="G45" s="20">
        <f>ROUND(E45*E$73,2)</f>
        <v>52.8</v>
      </c>
      <c r="H45" s="20">
        <f t="shared" si="5"/>
        <v>68.7456</v>
      </c>
      <c r="I45" s="57">
        <f>IF(F45&gt;0,H45/F45,0)</f>
        <v>0</v>
      </c>
    </row>
    <row r="46" spans="1:9" ht="60" customHeight="1">
      <c r="A46" s="7" t="s">
        <v>67</v>
      </c>
      <c r="B46" s="38" t="s">
        <v>19</v>
      </c>
      <c r="C46" s="20">
        <f>ROUND(E46/E$70,2)</f>
        <v>0.96</v>
      </c>
      <c r="D46" s="1">
        <v>30</v>
      </c>
      <c r="E46" s="22">
        <v>60</v>
      </c>
      <c r="F46" s="23"/>
      <c r="G46" s="20">
        <f>ROUND(E46*E$73,2)</f>
        <v>79.2</v>
      </c>
      <c r="H46" s="20">
        <f t="shared" si="5"/>
        <v>103.11840000000001</v>
      </c>
      <c r="I46" s="57">
        <f>IF(F46&gt;0,H46/F46,0)</f>
        <v>0</v>
      </c>
    </row>
    <row r="47" spans="1:9" ht="72.75" customHeight="1">
      <c r="A47" s="36" t="s">
        <v>22</v>
      </c>
      <c r="B47" s="24"/>
      <c r="C47" s="20"/>
      <c r="D47" s="1"/>
      <c r="E47" s="22"/>
      <c r="F47" s="23"/>
      <c r="G47" s="20"/>
      <c r="H47" s="20"/>
      <c r="I47" s="57"/>
    </row>
    <row r="48" spans="1:9" ht="26.25" customHeight="1">
      <c r="A48" s="7" t="s">
        <v>57</v>
      </c>
      <c r="B48" s="38"/>
      <c r="C48" s="39"/>
      <c r="D48" s="38"/>
      <c r="E48" s="22"/>
      <c r="F48" s="39"/>
      <c r="G48" s="39"/>
      <c r="H48" s="39"/>
      <c r="I48" s="58"/>
    </row>
    <row r="49" spans="1:9" ht="14.25" customHeight="1">
      <c r="A49" s="7" t="s">
        <v>53</v>
      </c>
      <c r="B49" s="38" t="s">
        <v>19</v>
      </c>
      <c r="C49" s="20">
        <f>ROUND(E49/E$70,2)</f>
        <v>0.4</v>
      </c>
      <c r="D49" s="1">
        <v>31</v>
      </c>
      <c r="E49" s="22">
        <v>25</v>
      </c>
      <c r="F49" s="23"/>
      <c r="G49" s="20">
        <f>ROUND(E49*E$73,2)</f>
        <v>33</v>
      </c>
      <c r="H49" s="20">
        <f>G49*1.302</f>
        <v>42.966</v>
      </c>
      <c r="I49" s="57">
        <f>IF(F49&gt;0,H49/F49,0)</f>
        <v>0</v>
      </c>
    </row>
    <row r="50" spans="1:9" ht="14.25" customHeight="1">
      <c r="A50" s="7" t="s">
        <v>54</v>
      </c>
      <c r="B50" s="38" t="s">
        <v>19</v>
      </c>
      <c r="C50" s="20">
        <f>ROUND(E50/E$70,2)</f>
        <v>0.4</v>
      </c>
      <c r="D50" s="1">
        <v>32</v>
      </c>
      <c r="E50" s="22">
        <v>25</v>
      </c>
      <c r="F50" s="23"/>
      <c r="G50" s="20">
        <f>ROUND(E50*E$73,2)</f>
        <v>33</v>
      </c>
      <c r="H50" s="20">
        <f>G50*1.302</f>
        <v>42.966</v>
      </c>
      <c r="I50" s="57">
        <f>IF(F50&gt;0,H50/F50,0)</f>
        <v>0</v>
      </c>
    </row>
    <row r="51" spans="1:9" ht="12" customHeight="1">
      <c r="A51" s="36" t="s">
        <v>60</v>
      </c>
      <c r="B51" s="38"/>
      <c r="C51" s="20"/>
      <c r="D51" s="1"/>
      <c r="E51" s="22"/>
      <c r="F51" s="23"/>
      <c r="G51" s="20"/>
      <c r="H51" s="20"/>
      <c r="I51" s="57"/>
    </row>
    <row r="52" spans="1:9" ht="24" customHeight="1">
      <c r="A52" s="7" t="s">
        <v>61</v>
      </c>
      <c r="B52" s="38" t="s">
        <v>19</v>
      </c>
      <c r="C52" s="20">
        <f>ROUND(E52/E$70,2)</f>
        <v>1.44</v>
      </c>
      <c r="D52" s="1">
        <v>33</v>
      </c>
      <c r="E52" s="22">
        <v>90</v>
      </c>
      <c r="F52" s="23"/>
      <c r="G52" s="20">
        <f>ROUND(E52*E$73,2)</f>
        <v>118.8</v>
      </c>
      <c r="H52" s="20">
        <f aca="true" t="shared" si="6" ref="H52:H65">G52*1.302</f>
        <v>154.6776</v>
      </c>
      <c r="I52" s="57">
        <f>IF(F52&gt;0,H52/F52,0)</f>
        <v>0</v>
      </c>
    </row>
    <row r="53" spans="1:9" ht="38.25" customHeight="1">
      <c r="A53" s="7" t="s">
        <v>62</v>
      </c>
      <c r="B53" s="38" t="s">
        <v>19</v>
      </c>
      <c r="C53" s="20">
        <f>ROUND(E53/E$70,2)</f>
        <v>0.96</v>
      </c>
      <c r="D53" s="1">
        <v>34</v>
      </c>
      <c r="E53" s="22">
        <v>60</v>
      </c>
      <c r="F53" s="23"/>
      <c r="G53" s="20">
        <f>ROUND(E53*E$73,2)</f>
        <v>79.2</v>
      </c>
      <c r="H53" s="20">
        <f t="shared" si="6"/>
        <v>103.11840000000001</v>
      </c>
      <c r="I53" s="57">
        <f>IF(F53&gt;0,H53/F53,0)</f>
        <v>0</v>
      </c>
    </row>
    <row r="54" spans="1:9" ht="39.75" customHeight="1">
      <c r="A54" s="7" t="s">
        <v>63</v>
      </c>
      <c r="B54" s="38" t="s">
        <v>19</v>
      </c>
      <c r="C54" s="20">
        <f>ROUND(E54/E$70,2)</f>
        <v>0.96</v>
      </c>
      <c r="D54" s="1">
        <v>35</v>
      </c>
      <c r="E54" s="22">
        <v>60</v>
      </c>
      <c r="F54" s="23"/>
      <c r="G54" s="20">
        <f>ROUND(E54*E$73,2)</f>
        <v>79.2</v>
      </c>
      <c r="H54" s="20">
        <f t="shared" si="6"/>
        <v>103.11840000000001</v>
      </c>
      <c r="I54" s="57">
        <f>IF(F54&gt;0,H54/F54,0)</f>
        <v>0</v>
      </c>
    </row>
    <row r="55" spans="1:9" ht="26.25" customHeight="1">
      <c r="A55" s="7" t="s">
        <v>32</v>
      </c>
      <c r="B55" s="38" t="s">
        <v>19</v>
      </c>
      <c r="C55" s="20"/>
      <c r="D55" s="1"/>
      <c r="E55" s="22"/>
      <c r="F55" s="23"/>
      <c r="G55" s="20"/>
      <c r="H55" s="20"/>
      <c r="I55" s="57"/>
    </row>
    <row r="56" spans="1:9" ht="20.25" customHeight="1">
      <c r="A56" s="7" t="s">
        <v>33</v>
      </c>
      <c r="B56" s="38" t="s">
        <v>19</v>
      </c>
      <c r="C56" s="20">
        <f>ROUND(E56/E$70,2)</f>
        <v>0.96</v>
      </c>
      <c r="D56" s="1">
        <v>36</v>
      </c>
      <c r="E56" s="22">
        <v>60</v>
      </c>
      <c r="F56" s="23"/>
      <c r="G56" s="20">
        <f>ROUND(E56*E$73,2)</f>
        <v>79.2</v>
      </c>
      <c r="H56" s="20">
        <f>G56*1.302</f>
        <v>103.11840000000001</v>
      </c>
      <c r="I56" s="57">
        <f>IF(F56&gt;0,H56/F56,0)</f>
        <v>0</v>
      </c>
    </row>
    <row r="57" spans="1:9" ht="15" customHeight="1">
      <c r="A57" s="7" t="s">
        <v>34</v>
      </c>
      <c r="B57" s="38" t="s">
        <v>19</v>
      </c>
      <c r="C57" s="20">
        <f>ROUND(E57/E$70,2)</f>
        <v>1.44</v>
      </c>
      <c r="D57" s="1">
        <v>37</v>
      </c>
      <c r="E57" s="22">
        <v>90</v>
      </c>
      <c r="F57" s="23"/>
      <c r="G57" s="20">
        <f>ROUND(E57*E$73,2)</f>
        <v>118.8</v>
      </c>
      <c r="H57" s="20">
        <f>G57*1.302</f>
        <v>154.6776</v>
      </c>
      <c r="I57" s="57">
        <f>IF(F57&gt;0,H57/F57,0)</f>
        <v>0</v>
      </c>
    </row>
    <row r="58" spans="1:9" ht="30.75" customHeight="1">
      <c r="A58" s="7" t="s">
        <v>16</v>
      </c>
      <c r="B58" s="38" t="s">
        <v>19</v>
      </c>
      <c r="C58" s="20">
        <f>ROUND(E58/E$70,2)</f>
        <v>0.72</v>
      </c>
      <c r="D58" s="1">
        <v>38</v>
      </c>
      <c r="E58" s="22">
        <v>45</v>
      </c>
      <c r="F58" s="23"/>
      <c r="G58" s="20">
        <f>ROUND(E58*E$73,2)</f>
        <v>59.4</v>
      </c>
      <c r="H58" s="20">
        <f>G58*1.302</f>
        <v>77.3388</v>
      </c>
      <c r="I58" s="57">
        <f>IF(F58&gt;0,H58/F58,0)</f>
        <v>0</v>
      </c>
    </row>
    <row r="59" spans="1:9" ht="27" customHeight="1">
      <c r="A59" s="7" t="s">
        <v>56</v>
      </c>
      <c r="B59" s="38"/>
      <c r="C59" s="20"/>
      <c r="D59" s="1"/>
      <c r="E59" s="22"/>
      <c r="F59" s="23"/>
      <c r="G59" s="20"/>
      <c r="H59" s="20"/>
      <c r="I59" s="57"/>
    </row>
    <row r="60" spans="1:9" ht="15" customHeight="1">
      <c r="A60" s="7" t="s">
        <v>33</v>
      </c>
      <c r="B60" s="38" t="s">
        <v>19</v>
      </c>
      <c r="C60" s="20">
        <f aca="true" t="shared" si="7" ref="C60:C65">ROUND(E60/E$70,2)</f>
        <v>0.64</v>
      </c>
      <c r="D60" s="1">
        <v>39</v>
      </c>
      <c r="E60" s="22">
        <v>40</v>
      </c>
      <c r="F60" s="23"/>
      <c r="G60" s="20">
        <f aca="true" t="shared" si="8" ref="G60:G65">ROUND(E60*E$73,2)</f>
        <v>52.8</v>
      </c>
      <c r="H60" s="20">
        <f>G60*1.302</f>
        <v>68.7456</v>
      </c>
      <c r="I60" s="57">
        <f aca="true" t="shared" si="9" ref="I60:I65">IF(F60&gt;0,H60/F60,0)</f>
        <v>0</v>
      </c>
    </row>
    <row r="61" spans="1:9" ht="16.5" customHeight="1">
      <c r="A61" s="7" t="s">
        <v>34</v>
      </c>
      <c r="B61" s="38" t="s">
        <v>19</v>
      </c>
      <c r="C61" s="20">
        <f t="shared" si="7"/>
        <v>0.64</v>
      </c>
      <c r="D61" s="1">
        <v>40</v>
      </c>
      <c r="E61" s="22">
        <v>40</v>
      </c>
      <c r="F61" s="23"/>
      <c r="G61" s="20">
        <f t="shared" si="8"/>
        <v>52.8</v>
      </c>
      <c r="H61" s="20">
        <f>G61*1.302</f>
        <v>68.7456</v>
      </c>
      <c r="I61" s="57">
        <f t="shared" si="9"/>
        <v>0</v>
      </c>
    </row>
    <row r="62" spans="1:9" ht="28.5" customHeight="1">
      <c r="A62" s="7" t="s">
        <v>71</v>
      </c>
      <c r="B62" s="38" t="s">
        <v>19</v>
      </c>
      <c r="C62" s="20">
        <f t="shared" si="7"/>
        <v>0.96</v>
      </c>
      <c r="D62" s="1">
        <v>41</v>
      </c>
      <c r="E62" s="22">
        <v>60</v>
      </c>
      <c r="F62" s="23"/>
      <c r="G62" s="20">
        <f t="shared" si="8"/>
        <v>79.2</v>
      </c>
      <c r="H62" s="20">
        <f t="shared" si="6"/>
        <v>103.11840000000001</v>
      </c>
      <c r="I62" s="57">
        <f t="shared" si="9"/>
        <v>0</v>
      </c>
    </row>
    <row r="63" spans="1:9" ht="48.75" customHeight="1">
      <c r="A63" s="7" t="s">
        <v>72</v>
      </c>
      <c r="B63" s="38" t="s">
        <v>19</v>
      </c>
      <c r="C63" s="20">
        <f t="shared" si="7"/>
        <v>0.48</v>
      </c>
      <c r="D63" s="1">
        <v>42</v>
      </c>
      <c r="E63" s="22">
        <v>30</v>
      </c>
      <c r="F63" s="23"/>
      <c r="G63" s="20">
        <f t="shared" si="8"/>
        <v>39.6</v>
      </c>
      <c r="H63" s="20">
        <f t="shared" si="6"/>
        <v>51.559200000000004</v>
      </c>
      <c r="I63" s="57">
        <f t="shared" si="9"/>
        <v>0</v>
      </c>
    </row>
    <row r="64" spans="1:9" ht="17.25" customHeight="1">
      <c r="A64" s="7" t="s">
        <v>73</v>
      </c>
      <c r="B64" s="38" t="s">
        <v>19</v>
      </c>
      <c r="C64" s="20">
        <f t="shared" si="7"/>
        <v>0.74</v>
      </c>
      <c r="D64" s="1">
        <v>43</v>
      </c>
      <c r="E64" s="22">
        <v>46</v>
      </c>
      <c r="F64" s="23"/>
      <c r="G64" s="20">
        <f t="shared" si="8"/>
        <v>60.72</v>
      </c>
      <c r="H64" s="20">
        <f t="shared" si="6"/>
        <v>79.05744</v>
      </c>
      <c r="I64" s="57">
        <f t="shared" si="9"/>
        <v>0</v>
      </c>
    </row>
    <row r="65" spans="1:9" ht="28.5" customHeight="1">
      <c r="A65" s="7" t="s">
        <v>74</v>
      </c>
      <c r="B65" s="38" t="s">
        <v>19</v>
      </c>
      <c r="C65" s="20">
        <f t="shared" si="7"/>
        <v>0.8</v>
      </c>
      <c r="D65" s="1">
        <v>44</v>
      </c>
      <c r="E65" s="22">
        <v>50</v>
      </c>
      <c r="F65" s="23"/>
      <c r="G65" s="20">
        <f t="shared" si="8"/>
        <v>66</v>
      </c>
      <c r="H65" s="20">
        <f t="shared" si="6"/>
        <v>85.932</v>
      </c>
      <c r="I65" s="57">
        <f t="shared" si="9"/>
        <v>0</v>
      </c>
    </row>
    <row r="66" spans="1:9" ht="10.5" customHeight="1">
      <c r="A66" s="36" t="s">
        <v>64</v>
      </c>
      <c r="B66" s="38"/>
      <c r="C66" s="20"/>
      <c r="D66" s="1"/>
      <c r="E66" s="22"/>
      <c r="F66" s="23"/>
      <c r="G66" s="20"/>
      <c r="H66" s="20"/>
      <c r="I66" s="57"/>
    </row>
    <row r="67" spans="1:9" ht="50.25" customHeight="1">
      <c r="A67" s="7" t="s">
        <v>65</v>
      </c>
      <c r="B67" s="38" t="s">
        <v>19</v>
      </c>
      <c r="C67" s="20">
        <f>ROUND(E67/E$70,2)</f>
        <v>0.96</v>
      </c>
      <c r="D67" s="1">
        <v>45</v>
      </c>
      <c r="E67" s="22">
        <v>60</v>
      </c>
      <c r="F67" s="23"/>
      <c r="G67" s="20">
        <f>ROUND(E67*E$73,2)</f>
        <v>79.2</v>
      </c>
      <c r="H67" s="20">
        <f>G67*1.302</f>
        <v>103.11840000000001</v>
      </c>
      <c r="I67" s="57">
        <f>IF(F67&gt;0,H67/F67,0)</f>
        <v>0</v>
      </c>
    </row>
    <row r="68" spans="1:9" ht="39" customHeight="1">
      <c r="A68" s="7" t="s">
        <v>66</v>
      </c>
      <c r="B68" s="38" t="s">
        <v>19</v>
      </c>
      <c r="C68" s="20">
        <f>ROUND(E68/E$70,2)</f>
        <v>0.48</v>
      </c>
      <c r="D68" s="1">
        <v>46</v>
      </c>
      <c r="E68" s="22">
        <v>30</v>
      </c>
      <c r="F68" s="23"/>
      <c r="G68" s="20">
        <f>ROUND(E68*E$73,2)</f>
        <v>39.6</v>
      </c>
      <c r="H68" s="20">
        <f>G68*1.302</f>
        <v>51.559200000000004</v>
      </c>
      <c r="I68" s="57">
        <f>IF(F68&gt;0,H68/F68,0)</f>
        <v>0</v>
      </c>
    </row>
    <row r="69" spans="1:9" ht="12.75">
      <c r="A69" s="4" t="s">
        <v>8</v>
      </c>
      <c r="B69" s="5" t="s">
        <v>9</v>
      </c>
      <c r="C69" s="9">
        <f>SUM(C5:C68)</f>
        <v>45.89</v>
      </c>
      <c r="D69" s="12" t="s">
        <v>9</v>
      </c>
      <c r="E69" s="9">
        <f>SUM(E5:E68)</f>
        <v>2866</v>
      </c>
      <c r="F69" s="12" t="s">
        <v>9</v>
      </c>
      <c r="G69" s="29">
        <f>SUM(G5:G68)</f>
        <v>3783.12</v>
      </c>
      <c r="H69" s="12" t="s">
        <v>9</v>
      </c>
      <c r="I69" s="16" t="s">
        <v>9</v>
      </c>
    </row>
    <row r="70" spans="1:9" ht="12.75">
      <c r="A70" s="4" t="s">
        <v>174</v>
      </c>
      <c r="B70" s="5" t="s">
        <v>9</v>
      </c>
      <c r="C70" s="9">
        <f>C69/D68</f>
        <v>0.9976086956521739</v>
      </c>
      <c r="D70" s="12" t="s">
        <v>9</v>
      </c>
      <c r="E70" s="9">
        <f>ROUND(E69/D68,1)</f>
        <v>62.3</v>
      </c>
      <c r="F70" s="12" t="s">
        <v>9</v>
      </c>
      <c r="G70" s="30">
        <f>G69/D68</f>
        <v>82.24173913043478</v>
      </c>
      <c r="H70" s="12" t="s">
        <v>9</v>
      </c>
      <c r="I70" s="16" t="s">
        <v>9</v>
      </c>
    </row>
    <row r="71" spans="1:9" ht="24">
      <c r="A71" s="44" t="s">
        <v>176</v>
      </c>
      <c r="B71" s="5" t="s">
        <v>9</v>
      </c>
      <c r="C71" s="5" t="s">
        <v>9</v>
      </c>
      <c r="D71" s="12" t="s">
        <v>9</v>
      </c>
      <c r="E71" s="13">
        <f>ROUND(1635.54/12,2)</f>
        <v>136.3</v>
      </c>
      <c r="F71" s="12" t="s">
        <v>9</v>
      </c>
      <c r="G71" s="12" t="s">
        <v>9</v>
      </c>
      <c r="H71" s="12" t="s">
        <v>9</v>
      </c>
      <c r="I71" s="16" t="s">
        <v>9</v>
      </c>
    </row>
    <row r="72" spans="1:9" ht="17.25" customHeight="1">
      <c r="A72" s="4" t="s">
        <v>175</v>
      </c>
      <c r="B72" s="5" t="s">
        <v>9</v>
      </c>
      <c r="C72" s="5" t="s">
        <v>9</v>
      </c>
      <c r="D72" s="12" t="s">
        <v>9</v>
      </c>
      <c r="E72" s="13">
        <f>ROUND((E71*60/E70),2)</f>
        <v>131.27</v>
      </c>
      <c r="F72" s="12" t="s">
        <v>9</v>
      </c>
      <c r="G72" s="12" t="s">
        <v>9</v>
      </c>
      <c r="H72" s="12" t="s">
        <v>9</v>
      </c>
      <c r="I72" s="16" t="s">
        <v>9</v>
      </c>
    </row>
    <row r="73" spans="1:9" ht="53.25" customHeight="1">
      <c r="A73" s="19" t="s">
        <v>191</v>
      </c>
      <c r="B73" s="5" t="s">
        <v>9</v>
      </c>
      <c r="C73" s="5" t="s">
        <v>9</v>
      </c>
      <c r="D73" s="12" t="s">
        <v>9</v>
      </c>
      <c r="E73" s="13">
        <f>ROUND(10766.94/E71/60,2)</f>
        <v>1.32</v>
      </c>
      <c r="F73" s="12" t="s">
        <v>9</v>
      </c>
      <c r="G73" s="12" t="s">
        <v>9</v>
      </c>
      <c r="H73" s="12" t="s">
        <v>9</v>
      </c>
      <c r="I73" s="16" t="s">
        <v>9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52">
      <selection activeCell="E73" sqref="E73"/>
    </sheetView>
  </sheetViews>
  <sheetFormatPr defaultColWidth="9.00390625" defaultRowHeight="12.75"/>
  <cols>
    <col min="1" max="1" width="39.625" style="0" customWidth="1"/>
  </cols>
  <sheetData>
    <row r="1" spans="1:9" ht="46.5" customHeight="1">
      <c r="A1" s="61" t="s">
        <v>194</v>
      </c>
      <c r="B1" s="62"/>
      <c r="C1" s="62"/>
      <c r="D1" s="62"/>
      <c r="E1" s="62"/>
      <c r="F1" s="62"/>
      <c r="G1" s="62"/>
      <c r="H1" s="62"/>
      <c r="I1" s="62"/>
    </row>
    <row r="2" spans="1:9" ht="60">
      <c r="A2" s="1" t="s">
        <v>0</v>
      </c>
      <c r="B2" s="1" t="s">
        <v>6</v>
      </c>
      <c r="C2" s="1" t="s">
        <v>13</v>
      </c>
      <c r="D2" s="1" t="s">
        <v>7</v>
      </c>
      <c r="E2" s="1" t="s">
        <v>14</v>
      </c>
      <c r="F2" s="1" t="s">
        <v>10</v>
      </c>
      <c r="G2" s="1" t="s">
        <v>11</v>
      </c>
      <c r="H2" s="1" t="s">
        <v>15</v>
      </c>
      <c r="I2" s="14" t="s">
        <v>12</v>
      </c>
    </row>
    <row r="3" spans="1:9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2.75">
      <c r="A4" s="4" t="s">
        <v>1</v>
      </c>
      <c r="B4" s="5"/>
      <c r="C4" s="5"/>
      <c r="D4" s="5"/>
      <c r="E4" s="5"/>
      <c r="F4" s="5"/>
      <c r="G4" s="5"/>
      <c r="H4" s="5"/>
      <c r="I4" s="15"/>
    </row>
    <row r="5" spans="1:9" ht="14.25" customHeight="1">
      <c r="A5" s="7" t="s">
        <v>24</v>
      </c>
      <c r="B5" s="31" t="s">
        <v>19</v>
      </c>
      <c r="C5" s="20">
        <f>ROUND(E5/E$70,2)</f>
        <v>0.96</v>
      </c>
      <c r="D5" s="31">
        <v>1</v>
      </c>
      <c r="E5" s="33">
        <v>60</v>
      </c>
      <c r="F5" s="32"/>
      <c r="G5" s="20">
        <f>ROUND(E5*E$73,2)</f>
        <v>56.4</v>
      </c>
      <c r="H5" s="20">
        <f>G5*1.302</f>
        <v>73.4328</v>
      </c>
      <c r="I5" s="57">
        <f>IF(F5&gt;0,H5/F5,0)</f>
        <v>0</v>
      </c>
    </row>
    <row r="6" spans="1:9" ht="12.75" customHeight="1">
      <c r="A6" s="36" t="s">
        <v>2</v>
      </c>
      <c r="B6" s="1"/>
      <c r="C6" s="20"/>
      <c r="D6" s="1"/>
      <c r="E6" s="21"/>
      <c r="F6" s="20"/>
      <c r="G6" s="20"/>
      <c r="H6" s="20"/>
      <c r="I6" s="57"/>
    </row>
    <row r="7" spans="1:9" ht="72.75" customHeight="1">
      <c r="A7" s="7" t="s">
        <v>31</v>
      </c>
      <c r="B7" s="38" t="s">
        <v>19</v>
      </c>
      <c r="C7" s="20">
        <f>ROUND(E7/E$70,2)</f>
        <v>0.96</v>
      </c>
      <c r="D7" s="1">
        <v>2</v>
      </c>
      <c r="E7" s="22">
        <v>60</v>
      </c>
      <c r="F7" s="23"/>
      <c r="G7" s="20">
        <f>ROUND(E7*E$73,2)</f>
        <v>56.4</v>
      </c>
      <c r="H7" s="20">
        <f>G7*1.302</f>
        <v>73.4328</v>
      </c>
      <c r="I7" s="57">
        <f>IF(F7&gt;0,H7/F7,0)</f>
        <v>0</v>
      </c>
    </row>
    <row r="8" spans="1:9" ht="13.5" customHeight="1">
      <c r="A8" s="36" t="s">
        <v>5</v>
      </c>
      <c r="B8" s="38"/>
      <c r="C8" s="20"/>
      <c r="D8" s="1"/>
      <c r="E8" s="22"/>
      <c r="F8" s="23"/>
      <c r="G8" s="20"/>
      <c r="H8" s="20"/>
      <c r="I8" s="57"/>
    </row>
    <row r="9" spans="1:9" ht="30" customHeight="1">
      <c r="A9" s="7" t="s">
        <v>32</v>
      </c>
      <c r="B9" s="38"/>
      <c r="C9" s="24"/>
      <c r="D9" s="1"/>
      <c r="E9" s="22"/>
      <c r="F9" s="23"/>
      <c r="G9" s="22"/>
      <c r="H9" s="22"/>
      <c r="I9" s="57"/>
    </row>
    <row r="10" spans="1:9" ht="15.75" customHeight="1">
      <c r="A10" s="7" t="s">
        <v>33</v>
      </c>
      <c r="B10" s="38" t="s">
        <v>19</v>
      </c>
      <c r="C10" s="20">
        <f>ROUND(E10/E$70,2)</f>
        <v>0.96</v>
      </c>
      <c r="D10" s="1">
        <v>3</v>
      </c>
      <c r="E10" s="22">
        <v>60</v>
      </c>
      <c r="F10" s="23"/>
      <c r="G10" s="20">
        <f>ROUND(E10*E$73,2)</f>
        <v>56.4</v>
      </c>
      <c r="H10" s="20">
        <f>G10*1.302</f>
        <v>73.4328</v>
      </c>
      <c r="I10" s="57">
        <f>IF(F10&gt;0,H10/F10,0)</f>
        <v>0</v>
      </c>
    </row>
    <row r="11" spans="1:9" ht="12.75" customHeight="1">
      <c r="A11" s="7" t="s">
        <v>34</v>
      </c>
      <c r="B11" s="38" t="s">
        <v>19</v>
      </c>
      <c r="C11" s="20">
        <f>ROUND(E11/E$70,2)</f>
        <v>1.44</v>
      </c>
      <c r="D11" s="1">
        <v>4</v>
      </c>
      <c r="E11" s="22">
        <v>90</v>
      </c>
      <c r="F11" s="23"/>
      <c r="G11" s="20">
        <f>ROUND(E11*E$73,2)</f>
        <v>84.6</v>
      </c>
      <c r="H11" s="20">
        <f>G11*1.302</f>
        <v>110.1492</v>
      </c>
      <c r="I11" s="57">
        <f>IF(F11&gt;0,H11/F11,0)</f>
        <v>0</v>
      </c>
    </row>
    <row r="12" spans="1:9" ht="38.25" customHeight="1">
      <c r="A12" s="7" t="s">
        <v>18</v>
      </c>
      <c r="B12" s="38" t="s">
        <v>19</v>
      </c>
      <c r="C12" s="20">
        <f>ROUND(E12/E$70,2)</f>
        <v>1.44</v>
      </c>
      <c r="D12" s="1">
        <v>5</v>
      </c>
      <c r="E12" s="22">
        <v>90</v>
      </c>
      <c r="F12" s="23"/>
      <c r="G12" s="20">
        <f>ROUND(E12*E$73,2)</f>
        <v>84.6</v>
      </c>
      <c r="H12" s="20">
        <f>G12*1.302</f>
        <v>110.1492</v>
      </c>
      <c r="I12" s="57">
        <f>IF(F12&gt;0,H12/F12,0)</f>
        <v>0</v>
      </c>
    </row>
    <row r="13" spans="1:9" ht="14.25" customHeight="1">
      <c r="A13" s="7" t="s">
        <v>42</v>
      </c>
      <c r="B13" s="38" t="s">
        <v>19</v>
      </c>
      <c r="C13" s="20">
        <f>ROUND(E13/E$70,2)</f>
        <v>0.96</v>
      </c>
      <c r="D13" s="1">
        <v>6</v>
      </c>
      <c r="E13" s="22">
        <v>60</v>
      </c>
      <c r="F13" s="23"/>
      <c r="G13" s="20">
        <f>ROUND(E13*E$73,2)</f>
        <v>56.4</v>
      </c>
      <c r="H13" s="20">
        <f>G13*1.302</f>
        <v>73.4328</v>
      </c>
      <c r="I13" s="57">
        <f>IF(F13&gt;0,H13/F13,0)</f>
        <v>0</v>
      </c>
    </row>
    <row r="14" spans="1:9" ht="26.25" customHeight="1">
      <c r="A14" s="7" t="s">
        <v>35</v>
      </c>
      <c r="B14" s="38"/>
      <c r="C14" s="20"/>
      <c r="D14" s="1"/>
      <c r="E14" s="22"/>
      <c r="F14" s="23"/>
      <c r="G14" s="20"/>
      <c r="H14" s="20"/>
      <c r="I14" s="57"/>
    </row>
    <row r="15" spans="1:9" ht="27" customHeight="1">
      <c r="A15" s="7" t="s">
        <v>38</v>
      </c>
      <c r="B15" s="38" t="s">
        <v>19</v>
      </c>
      <c r="C15" s="20">
        <f>ROUND(E15/E$70,2)</f>
        <v>0.96</v>
      </c>
      <c r="D15" s="1">
        <v>7</v>
      </c>
      <c r="E15" s="22">
        <v>60</v>
      </c>
      <c r="F15" s="23"/>
      <c r="G15" s="20">
        <f>ROUND(E15*E$73,2)</f>
        <v>56.4</v>
      </c>
      <c r="H15" s="20">
        <f>G15*1.302</f>
        <v>73.4328</v>
      </c>
      <c r="I15" s="57">
        <f>IF(F15&gt;0,H15/F15,0)</f>
        <v>0</v>
      </c>
    </row>
    <row r="16" spans="1:9" ht="26.25" customHeight="1">
      <c r="A16" s="7" t="s">
        <v>36</v>
      </c>
      <c r="B16" s="38" t="s">
        <v>19</v>
      </c>
      <c r="C16" s="20">
        <f>ROUND(E16/E$70,2)</f>
        <v>1.44</v>
      </c>
      <c r="D16" s="1">
        <v>8</v>
      </c>
      <c r="E16" s="22">
        <v>90</v>
      </c>
      <c r="F16" s="23"/>
      <c r="G16" s="20">
        <f>ROUND(E16*E$73,2)</f>
        <v>84.6</v>
      </c>
      <c r="H16" s="20">
        <f>G16*1.302</f>
        <v>110.1492</v>
      </c>
      <c r="I16" s="57">
        <f aca="true" t="shared" si="0" ref="I16:I22">IF(F16&gt;0,H16/F16,0)</f>
        <v>0</v>
      </c>
    </row>
    <row r="17" spans="1:9" ht="26.25" customHeight="1">
      <c r="A17" s="7" t="s">
        <v>39</v>
      </c>
      <c r="B17" s="38" t="s">
        <v>19</v>
      </c>
      <c r="C17" s="20">
        <f>ROUND(E17/E$70,2)</f>
        <v>1.93</v>
      </c>
      <c r="D17" s="1">
        <v>9</v>
      </c>
      <c r="E17" s="22">
        <v>120</v>
      </c>
      <c r="F17" s="23"/>
      <c r="G17" s="20">
        <f>ROUND(E17*E$73,2)</f>
        <v>112.8</v>
      </c>
      <c r="H17" s="20">
        <f>G17*1.302</f>
        <v>146.8656</v>
      </c>
      <c r="I17" s="57">
        <f>IF(F17&gt;0,H17/F17,0)</f>
        <v>0</v>
      </c>
    </row>
    <row r="18" spans="1:9" ht="15" customHeight="1">
      <c r="A18" s="7" t="s">
        <v>37</v>
      </c>
      <c r="B18" s="38" t="s">
        <v>19</v>
      </c>
      <c r="C18" s="20">
        <f>ROUND(E18/E$70,2)</f>
        <v>2.41</v>
      </c>
      <c r="D18" s="1">
        <v>10</v>
      </c>
      <c r="E18" s="22">
        <v>150</v>
      </c>
      <c r="F18" s="23"/>
      <c r="G18" s="20">
        <f>ROUND(E18*E$73,2)</f>
        <v>141</v>
      </c>
      <c r="H18" s="20">
        <f>G18*1.302</f>
        <v>183.582</v>
      </c>
      <c r="I18" s="57">
        <f t="shared" si="0"/>
        <v>0</v>
      </c>
    </row>
    <row r="19" spans="1:9" ht="12.75" customHeight="1">
      <c r="A19" s="7" t="s">
        <v>40</v>
      </c>
      <c r="B19" s="24"/>
      <c r="C19" s="20"/>
      <c r="D19" s="1"/>
      <c r="E19" s="22"/>
      <c r="F19" s="23"/>
      <c r="G19" s="20"/>
      <c r="H19" s="20"/>
      <c r="I19" s="57"/>
    </row>
    <row r="20" spans="1:9" ht="15.75" customHeight="1">
      <c r="A20" s="7" t="s">
        <v>29</v>
      </c>
      <c r="B20" s="38" t="s">
        <v>19</v>
      </c>
      <c r="C20" s="20">
        <f>ROUND(E20/E$70,2)</f>
        <v>0.72</v>
      </c>
      <c r="D20" s="1">
        <v>11</v>
      </c>
      <c r="E20" s="22">
        <v>45</v>
      </c>
      <c r="F20" s="23"/>
      <c r="G20" s="20">
        <f>ROUND(E20*E$73,2)</f>
        <v>42.3</v>
      </c>
      <c r="H20" s="20">
        <f aca="true" t="shared" si="1" ref="H20:H34">G20*1.302</f>
        <v>55.0746</v>
      </c>
      <c r="I20" s="57">
        <f t="shared" si="0"/>
        <v>0</v>
      </c>
    </row>
    <row r="21" spans="1:9" ht="12.75">
      <c r="A21" s="7" t="s">
        <v>30</v>
      </c>
      <c r="B21" s="38" t="s">
        <v>19</v>
      </c>
      <c r="C21" s="20">
        <f>ROUND(E21/E$70,2)</f>
        <v>0.96</v>
      </c>
      <c r="D21" s="1">
        <v>12</v>
      </c>
      <c r="E21" s="22">
        <v>60</v>
      </c>
      <c r="F21" s="23"/>
      <c r="G21" s="20">
        <f>ROUND(E21*E$73,2)</f>
        <v>56.4</v>
      </c>
      <c r="H21" s="20">
        <f t="shared" si="1"/>
        <v>73.4328</v>
      </c>
      <c r="I21" s="57">
        <f t="shared" si="0"/>
        <v>0</v>
      </c>
    </row>
    <row r="22" spans="1:9" ht="18" customHeight="1">
      <c r="A22" s="7" t="s">
        <v>41</v>
      </c>
      <c r="B22" s="38" t="s">
        <v>19</v>
      </c>
      <c r="C22" s="20">
        <f>ROUND(E22/E$70,2)</f>
        <v>0.96</v>
      </c>
      <c r="D22" s="1">
        <v>13</v>
      </c>
      <c r="E22" s="22">
        <v>60</v>
      </c>
      <c r="F22" s="23"/>
      <c r="G22" s="20">
        <f>ROUND(E22*E$73,2)</f>
        <v>56.4</v>
      </c>
      <c r="H22" s="20">
        <f t="shared" si="1"/>
        <v>73.4328</v>
      </c>
      <c r="I22" s="57">
        <f t="shared" si="0"/>
        <v>0</v>
      </c>
    </row>
    <row r="23" spans="1:9" ht="16.5" customHeight="1">
      <c r="A23" s="36" t="s">
        <v>3</v>
      </c>
      <c r="B23" s="38"/>
      <c r="C23" s="20"/>
      <c r="D23" s="1"/>
      <c r="E23" s="21"/>
      <c r="F23" s="20"/>
      <c r="G23" s="20"/>
      <c r="H23" s="20"/>
      <c r="I23" s="57"/>
    </row>
    <row r="24" spans="1:9" ht="38.25" customHeight="1">
      <c r="A24" s="7" t="s">
        <v>49</v>
      </c>
      <c r="B24" s="38" t="s">
        <v>19</v>
      </c>
      <c r="C24" s="20">
        <f>ROUND(E24/E$70,2)</f>
        <v>0.96</v>
      </c>
      <c r="D24" s="1">
        <v>14</v>
      </c>
      <c r="E24" s="22">
        <v>60</v>
      </c>
      <c r="F24" s="23"/>
      <c r="G24" s="20">
        <f>ROUND(E24*E$73,2)</f>
        <v>56.4</v>
      </c>
      <c r="H24" s="20">
        <f>G24*1.302</f>
        <v>73.4328</v>
      </c>
      <c r="I24" s="57">
        <f>IF(F24&gt;0,H24/F24,0)</f>
        <v>0</v>
      </c>
    </row>
    <row r="25" spans="1:9" ht="29.25" customHeight="1">
      <c r="A25" s="7" t="s">
        <v>68</v>
      </c>
      <c r="B25" s="38"/>
      <c r="C25" s="20"/>
      <c r="D25" s="1"/>
      <c r="E25" s="21"/>
      <c r="F25" s="20"/>
      <c r="G25" s="20"/>
      <c r="H25" s="20"/>
      <c r="I25" s="57"/>
    </row>
    <row r="26" spans="1:9" ht="12.75" customHeight="1">
      <c r="A26" s="7" t="s">
        <v>44</v>
      </c>
      <c r="B26" s="38" t="s">
        <v>19</v>
      </c>
      <c r="C26" s="20">
        <f aca="true" t="shared" si="2" ref="C26:C31">ROUND(E26/E$70,2)</f>
        <v>0.96</v>
      </c>
      <c r="D26" s="1">
        <v>15</v>
      </c>
      <c r="E26" s="21">
        <v>60</v>
      </c>
      <c r="F26" s="20"/>
      <c r="G26" s="20">
        <f aca="true" t="shared" si="3" ref="G26:G31">ROUND(E26*E$73,2)</f>
        <v>56.4</v>
      </c>
      <c r="H26" s="20">
        <f t="shared" si="1"/>
        <v>73.4328</v>
      </c>
      <c r="I26" s="57">
        <f aca="true" t="shared" si="4" ref="I26:I31">IF(F26&gt;0,H26/F26,0)</f>
        <v>0</v>
      </c>
    </row>
    <row r="27" spans="1:9" ht="15.75" customHeight="1">
      <c r="A27" s="7" t="s">
        <v>45</v>
      </c>
      <c r="B27" s="38" t="s">
        <v>19</v>
      </c>
      <c r="C27" s="20">
        <f t="shared" si="2"/>
        <v>0.8</v>
      </c>
      <c r="D27" s="1">
        <v>16</v>
      </c>
      <c r="E27" s="21">
        <v>50</v>
      </c>
      <c r="F27" s="20"/>
      <c r="G27" s="20">
        <f t="shared" si="3"/>
        <v>47</v>
      </c>
      <c r="H27" s="20">
        <f t="shared" si="1"/>
        <v>61.194</v>
      </c>
      <c r="I27" s="57">
        <f t="shared" si="4"/>
        <v>0</v>
      </c>
    </row>
    <row r="28" spans="1:9" ht="17.25" customHeight="1">
      <c r="A28" s="7" t="s">
        <v>46</v>
      </c>
      <c r="B28" s="38" t="s">
        <v>19</v>
      </c>
      <c r="C28" s="20">
        <f t="shared" si="2"/>
        <v>0.96</v>
      </c>
      <c r="D28" s="1">
        <v>17</v>
      </c>
      <c r="E28" s="21">
        <v>60</v>
      </c>
      <c r="F28" s="20"/>
      <c r="G28" s="21">
        <f t="shared" si="3"/>
        <v>56.4</v>
      </c>
      <c r="H28" s="21">
        <f t="shared" si="1"/>
        <v>73.4328</v>
      </c>
      <c r="I28" s="57">
        <f t="shared" si="4"/>
        <v>0</v>
      </c>
    </row>
    <row r="29" spans="1:9" ht="14.25" customHeight="1">
      <c r="A29" s="7" t="s">
        <v>50</v>
      </c>
      <c r="B29" s="38" t="s">
        <v>19</v>
      </c>
      <c r="C29" s="20">
        <f t="shared" si="2"/>
        <v>1.93</v>
      </c>
      <c r="D29" s="1">
        <v>18</v>
      </c>
      <c r="E29" s="21">
        <v>120</v>
      </c>
      <c r="F29" s="20"/>
      <c r="G29" s="20">
        <f t="shared" si="3"/>
        <v>112.8</v>
      </c>
      <c r="H29" s="20">
        <f>G29*1.302</f>
        <v>146.8656</v>
      </c>
      <c r="I29" s="57">
        <f t="shared" si="4"/>
        <v>0</v>
      </c>
    </row>
    <row r="30" spans="1:9" ht="13.5" customHeight="1">
      <c r="A30" s="7" t="s">
        <v>33</v>
      </c>
      <c r="B30" s="38" t="s">
        <v>19</v>
      </c>
      <c r="C30" s="20">
        <f t="shared" si="2"/>
        <v>0.96</v>
      </c>
      <c r="D30" s="1">
        <v>19</v>
      </c>
      <c r="E30" s="21">
        <v>60</v>
      </c>
      <c r="F30" s="20"/>
      <c r="G30" s="20">
        <f t="shared" si="3"/>
        <v>56.4</v>
      </c>
      <c r="H30" s="20">
        <f t="shared" si="1"/>
        <v>73.4328</v>
      </c>
      <c r="I30" s="57">
        <f t="shared" si="4"/>
        <v>0</v>
      </c>
    </row>
    <row r="31" spans="1:9" ht="12.75" customHeight="1">
      <c r="A31" s="7" t="s">
        <v>34</v>
      </c>
      <c r="B31" s="38" t="s">
        <v>19</v>
      </c>
      <c r="C31" s="20">
        <f t="shared" si="2"/>
        <v>0.96</v>
      </c>
      <c r="D31" s="1">
        <v>20</v>
      </c>
      <c r="E31" s="21">
        <v>60</v>
      </c>
      <c r="F31" s="20"/>
      <c r="G31" s="20">
        <f t="shared" si="3"/>
        <v>56.4</v>
      </c>
      <c r="H31" s="20">
        <f t="shared" si="1"/>
        <v>73.4328</v>
      </c>
      <c r="I31" s="57">
        <f t="shared" si="4"/>
        <v>0</v>
      </c>
    </row>
    <row r="32" spans="1:9" ht="82.5" customHeight="1">
      <c r="A32" s="7" t="s">
        <v>47</v>
      </c>
      <c r="B32" s="38"/>
      <c r="C32" s="20"/>
      <c r="D32" s="1"/>
      <c r="E32" s="10"/>
      <c r="F32" s="17"/>
      <c r="G32" s="20"/>
      <c r="H32" s="20"/>
      <c r="I32" s="57"/>
    </row>
    <row r="33" spans="1:9" ht="25.5" customHeight="1">
      <c r="A33" s="7" t="s">
        <v>51</v>
      </c>
      <c r="B33" s="38" t="s">
        <v>19</v>
      </c>
      <c r="C33" s="20">
        <f>ROUND(E33/E$70,2)</f>
        <v>0.96</v>
      </c>
      <c r="D33" s="1">
        <v>21</v>
      </c>
      <c r="E33" s="10">
        <v>60</v>
      </c>
      <c r="F33" s="17"/>
      <c r="G33" s="20">
        <f>ROUND(E33*E$73,2)</f>
        <v>56.4</v>
      </c>
      <c r="H33" s="20">
        <f t="shared" si="1"/>
        <v>73.4328</v>
      </c>
      <c r="I33" s="57">
        <f>IF(F33&gt;0,H33/F33,0)</f>
        <v>0</v>
      </c>
    </row>
    <row r="34" spans="1:9" ht="25.5" customHeight="1">
      <c r="A34" s="7" t="s">
        <v>48</v>
      </c>
      <c r="B34" s="38" t="s">
        <v>19</v>
      </c>
      <c r="C34" s="20">
        <f>ROUND(E34/E$70,2)</f>
        <v>0.96</v>
      </c>
      <c r="D34" s="1">
        <v>22</v>
      </c>
      <c r="E34" s="22">
        <v>60</v>
      </c>
      <c r="F34" s="23"/>
      <c r="G34" s="20">
        <f>ROUND(E34*E$73,2)</f>
        <v>56.4</v>
      </c>
      <c r="H34" s="20">
        <f t="shared" si="1"/>
        <v>73.4328</v>
      </c>
      <c r="I34" s="57">
        <f>IF(F34&gt;0,H34/F34,0)</f>
        <v>0</v>
      </c>
    </row>
    <row r="35" spans="1:9" ht="15" customHeight="1">
      <c r="A35" s="36" t="s">
        <v>52</v>
      </c>
      <c r="B35" s="24"/>
      <c r="C35" s="24"/>
      <c r="D35" s="1"/>
      <c r="E35" s="22"/>
      <c r="F35" s="23"/>
      <c r="G35" s="27"/>
      <c r="H35" s="22"/>
      <c r="I35" s="57"/>
    </row>
    <row r="36" spans="1:9" ht="12.75" customHeight="1">
      <c r="A36" s="7" t="s">
        <v>55</v>
      </c>
      <c r="B36" s="38" t="s">
        <v>19</v>
      </c>
      <c r="C36" s="20">
        <f>ROUND(E36/E$70,2)</f>
        <v>0.96</v>
      </c>
      <c r="D36" s="1">
        <v>23</v>
      </c>
      <c r="E36" s="22">
        <v>60</v>
      </c>
      <c r="F36" s="23"/>
      <c r="G36" s="20">
        <f>ROUND(E36*E$73,2)</f>
        <v>56.4</v>
      </c>
      <c r="H36" s="20">
        <f>G36*1.302</f>
        <v>73.4328</v>
      </c>
      <c r="I36" s="57">
        <f>IF(F36&gt;0,H36/F36,0)</f>
        <v>0</v>
      </c>
    </row>
    <row r="37" spans="1:9" ht="34.5" customHeight="1">
      <c r="A37" s="43" t="s">
        <v>70</v>
      </c>
      <c r="B37" s="38"/>
      <c r="C37" s="28"/>
      <c r="D37" s="1"/>
      <c r="E37" s="22"/>
      <c r="F37" s="23"/>
      <c r="G37" s="27"/>
      <c r="H37" s="23"/>
      <c r="I37" s="57"/>
    </row>
    <row r="38" spans="1:9" ht="15" customHeight="1">
      <c r="A38" s="7" t="s">
        <v>53</v>
      </c>
      <c r="B38" s="38" t="s">
        <v>19</v>
      </c>
      <c r="C38" s="20">
        <f>ROUND(E38/E$70,2)</f>
        <v>0.96</v>
      </c>
      <c r="D38" s="1">
        <v>24</v>
      </c>
      <c r="E38" s="22">
        <v>60</v>
      </c>
      <c r="F38" s="23"/>
      <c r="G38" s="20">
        <f>ROUND(E38*E$73,2)</f>
        <v>56.4</v>
      </c>
      <c r="H38" s="20">
        <f aca="true" t="shared" si="5" ref="H38:H46">G38*1.302</f>
        <v>73.4328</v>
      </c>
      <c r="I38" s="57">
        <f>IF(F38&gt;0,H38/F38,0)</f>
        <v>0</v>
      </c>
    </row>
    <row r="39" spans="1:9" ht="17.25" customHeight="1">
      <c r="A39" s="7" t="s">
        <v>54</v>
      </c>
      <c r="B39" s="38" t="s">
        <v>19</v>
      </c>
      <c r="C39" s="20">
        <f>ROUND(E39/E$70,2)</f>
        <v>1.44</v>
      </c>
      <c r="D39" s="1">
        <v>25</v>
      </c>
      <c r="E39" s="22">
        <v>90</v>
      </c>
      <c r="F39" s="23"/>
      <c r="G39" s="20">
        <f>ROUND(E39*E$73,2)</f>
        <v>84.6</v>
      </c>
      <c r="H39" s="20">
        <f t="shared" si="5"/>
        <v>110.1492</v>
      </c>
      <c r="I39" s="57">
        <f>IF(F39&gt;0,H39/F39,0)</f>
        <v>0</v>
      </c>
    </row>
    <row r="40" spans="1:9" ht="12.75" customHeight="1">
      <c r="A40" s="36" t="s">
        <v>4</v>
      </c>
      <c r="B40" s="38"/>
      <c r="C40" s="20"/>
      <c r="D40" s="1"/>
      <c r="E40" s="40"/>
      <c r="F40" s="23"/>
      <c r="G40" s="20"/>
      <c r="H40" s="20"/>
      <c r="I40" s="57"/>
    </row>
    <row r="41" spans="1:9" ht="36.75" customHeight="1">
      <c r="A41" s="7" t="s">
        <v>16</v>
      </c>
      <c r="B41" s="38" t="s">
        <v>19</v>
      </c>
      <c r="C41" s="20">
        <f>ROUND(E41/E$70,2)</f>
        <v>0.8</v>
      </c>
      <c r="D41" s="1">
        <v>26</v>
      </c>
      <c r="E41" s="22">
        <v>50</v>
      </c>
      <c r="F41" s="23"/>
      <c r="G41" s="20">
        <f>ROUND(E41*E$73,2)</f>
        <v>47</v>
      </c>
      <c r="H41" s="20">
        <f>G41*1.302</f>
        <v>61.194</v>
      </c>
      <c r="I41" s="57">
        <f>IF(F41&gt;0,H41/F41,0)</f>
        <v>0</v>
      </c>
    </row>
    <row r="42" spans="1:9" ht="22.5" customHeight="1">
      <c r="A42" s="7" t="s">
        <v>17</v>
      </c>
      <c r="B42" s="38" t="s">
        <v>19</v>
      </c>
      <c r="C42" s="20">
        <f>ROUND(E42/E$70,2)</f>
        <v>0.96</v>
      </c>
      <c r="D42" s="38">
        <v>27</v>
      </c>
      <c r="E42" s="22">
        <v>60</v>
      </c>
      <c r="F42" s="39"/>
      <c r="G42" s="20">
        <f>ROUND(E42*E$73,2)</f>
        <v>56.4</v>
      </c>
      <c r="H42" s="20">
        <f>G42*1.302</f>
        <v>73.4328</v>
      </c>
      <c r="I42" s="57">
        <f>IF(F42&gt;0,H42/F42,0)</f>
        <v>0</v>
      </c>
    </row>
    <row r="43" spans="1:9" ht="27" customHeight="1">
      <c r="A43" s="7" t="s">
        <v>56</v>
      </c>
      <c r="B43" s="38"/>
      <c r="C43" s="20"/>
      <c r="D43" s="1"/>
      <c r="E43" s="22"/>
      <c r="F43" s="23"/>
      <c r="G43" s="20"/>
      <c r="H43" s="20"/>
      <c r="I43" s="57"/>
    </row>
    <row r="44" spans="1:9" ht="15" customHeight="1">
      <c r="A44" s="7" t="s">
        <v>33</v>
      </c>
      <c r="B44" s="38" t="s">
        <v>19</v>
      </c>
      <c r="C44" s="20">
        <f>ROUND(E44/E$70,2)</f>
        <v>0.64</v>
      </c>
      <c r="D44" s="1">
        <v>28</v>
      </c>
      <c r="E44" s="22">
        <v>40</v>
      </c>
      <c r="F44" s="23"/>
      <c r="G44" s="20">
        <f>ROUND(E44*E$73,2)</f>
        <v>37.6</v>
      </c>
      <c r="H44" s="20">
        <f t="shared" si="5"/>
        <v>48.955200000000005</v>
      </c>
      <c r="I44" s="57">
        <f>IF(F44&gt;0,H44/F44,0)</f>
        <v>0</v>
      </c>
    </row>
    <row r="45" spans="1:9" ht="16.5" customHeight="1">
      <c r="A45" s="7" t="s">
        <v>34</v>
      </c>
      <c r="B45" s="38" t="s">
        <v>19</v>
      </c>
      <c r="C45" s="20">
        <f>ROUND(E45/E$70,2)</f>
        <v>0.64</v>
      </c>
      <c r="D45" s="1">
        <v>29</v>
      </c>
      <c r="E45" s="22">
        <v>40</v>
      </c>
      <c r="F45" s="23"/>
      <c r="G45" s="20">
        <f>ROUND(E45*E$73,2)</f>
        <v>37.6</v>
      </c>
      <c r="H45" s="20">
        <f t="shared" si="5"/>
        <v>48.955200000000005</v>
      </c>
      <c r="I45" s="57">
        <f>IF(F45&gt;0,H45/F45,0)</f>
        <v>0</v>
      </c>
    </row>
    <row r="46" spans="1:9" ht="60" customHeight="1">
      <c r="A46" s="7" t="s">
        <v>67</v>
      </c>
      <c r="B46" s="38" t="s">
        <v>19</v>
      </c>
      <c r="C46" s="20">
        <f>ROUND(E46/E$70,2)</f>
        <v>0.96</v>
      </c>
      <c r="D46" s="1">
        <v>30</v>
      </c>
      <c r="E46" s="22">
        <v>60</v>
      </c>
      <c r="F46" s="23"/>
      <c r="G46" s="20">
        <f>ROUND(E46*E$73,2)</f>
        <v>56.4</v>
      </c>
      <c r="H46" s="20">
        <f t="shared" si="5"/>
        <v>73.4328</v>
      </c>
      <c r="I46" s="57">
        <f>IF(F46&gt;0,H46/F46,0)</f>
        <v>0</v>
      </c>
    </row>
    <row r="47" spans="1:9" ht="72.75" customHeight="1">
      <c r="A47" s="36" t="s">
        <v>22</v>
      </c>
      <c r="B47" s="24"/>
      <c r="C47" s="20"/>
      <c r="D47" s="1"/>
      <c r="E47" s="22"/>
      <c r="F47" s="23"/>
      <c r="G47" s="20"/>
      <c r="H47" s="20"/>
      <c r="I47" s="57"/>
    </row>
    <row r="48" spans="1:9" ht="26.25" customHeight="1">
      <c r="A48" s="7" t="s">
        <v>57</v>
      </c>
      <c r="B48" s="38"/>
      <c r="C48" s="39"/>
      <c r="D48" s="38"/>
      <c r="E48" s="22"/>
      <c r="F48" s="39"/>
      <c r="G48" s="39"/>
      <c r="H48" s="39"/>
      <c r="I48" s="58"/>
    </row>
    <row r="49" spans="1:9" ht="14.25" customHeight="1">
      <c r="A49" s="7" t="s">
        <v>53</v>
      </c>
      <c r="B49" s="38" t="s">
        <v>19</v>
      </c>
      <c r="C49" s="20">
        <f>ROUND(E49/E$70,2)</f>
        <v>0.4</v>
      </c>
      <c r="D49" s="1">
        <v>31</v>
      </c>
      <c r="E49" s="22">
        <v>25</v>
      </c>
      <c r="F49" s="23"/>
      <c r="G49" s="20">
        <f>ROUND(E49*E$73,2)</f>
        <v>23.5</v>
      </c>
      <c r="H49" s="20">
        <f>G49*1.302</f>
        <v>30.597</v>
      </c>
      <c r="I49" s="57">
        <f>IF(F49&gt;0,H49/F49,0)</f>
        <v>0</v>
      </c>
    </row>
    <row r="50" spans="1:9" ht="14.25" customHeight="1">
      <c r="A50" s="7" t="s">
        <v>54</v>
      </c>
      <c r="B50" s="38" t="s">
        <v>19</v>
      </c>
      <c r="C50" s="20">
        <f>ROUND(E50/E$70,2)</f>
        <v>0.4</v>
      </c>
      <c r="D50" s="1">
        <v>32</v>
      </c>
      <c r="E50" s="22">
        <v>25</v>
      </c>
      <c r="F50" s="23"/>
      <c r="G50" s="20">
        <f>ROUND(E50*E$73,2)</f>
        <v>23.5</v>
      </c>
      <c r="H50" s="20">
        <f>G50*1.302</f>
        <v>30.597</v>
      </c>
      <c r="I50" s="57">
        <f>IF(F50&gt;0,H50/F50,0)</f>
        <v>0</v>
      </c>
    </row>
    <row r="51" spans="1:9" ht="12" customHeight="1">
      <c r="A51" s="36" t="s">
        <v>60</v>
      </c>
      <c r="B51" s="38"/>
      <c r="C51" s="20"/>
      <c r="D51" s="1"/>
      <c r="E51" s="22"/>
      <c r="F51" s="23"/>
      <c r="G51" s="20"/>
      <c r="H51" s="20"/>
      <c r="I51" s="57"/>
    </row>
    <row r="52" spans="1:9" ht="24" customHeight="1">
      <c r="A52" s="7" t="s">
        <v>61</v>
      </c>
      <c r="B52" s="38" t="s">
        <v>19</v>
      </c>
      <c r="C52" s="20">
        <f>ROUND(E52/E$70,2)</f>
        <v>1.44</v>
      </c>
      <c r="D52" s="1">
        <v>33</v>
      </c>
      <c r="E52" s="22">
        <v>90</v>
      </c>
      <c r="F52" s="23"/>
      <c r="G52" s="20">
        <f>ROUND(E52*E$73,2)</f>
        <v>84.6</v>
      </c>
      <c r="H52" s="20">
        <f aca="true" t="shared" si="6" ref="H52:H65">G52*1.302</f>
        <v>110.1492</v>
      </c>
      <c r="I52" s="57">
        <f>IF(F52&gt;0,H52/F52,0)</f>
        <v>0</v>
      </c>
    </row>
    <row r="53" spans="1:9" ht="38.25" customHeight="1">
      <c r="A53" s="7" t="s">
        <v>62</v>
      </c>
      <c r="B53" s="38" t="s">
        <v>19</v>
      </c>
      <c r="C53" s="20">
        <f>ROUND(E53/E$70,2)</f>
        <v>0.96</v>
      </c>
      <c r="D53" s="1">
        <v>34</v>
      </c>
      <c r="E53" s="22">
        <v>60</v>
      </c>
      <c r="F53" s="23"/>
      <c r="G53" s="20">
        <f>ROUND(E53*E$73,2)</f>
        <v>56.4</v>
      </c>
      <c r="H53" s="20">
        <f t="shared" si="6"/>
        <v>73.4328</v>
      </c>
      <c r="I53" s="57">
        <f>IF(F53&gt;0,H53/F53,0)</f>
        <v>0</v>
      </c>
    </row>
    <row r="54" spans="1:9" ht="39.75" customHeight="1">
      <c r="A54" s="7" t="s">
        <v>63</v>
      </c>
      <c r="B54" s="38" t="s">
        <v>19</v>
      </c>
      <c r="C54" s="20">
        <f>ROUND(E54/E$70,2)</f>
        <v>0.96</v>
      </c>
      <c r="D54" s="1">
        <v>35</v>
      </c>
      <c r="E54" s="22">
        <v>60</v>
      </c>
      <c r="F54" s="23"/>
      <c r="G54" s="20">
        <f>ROUND(E54*E$73,2)</f>
        <v>56.4</v>
      </c>
      <c r="H54" s="20">
        <f t="shared" si="6"/>
        <v>73.4328</v>
      </c>
      <c r="I54" s="57">
        <f>IF(F54&gt;0,H54/F54,0)</f>
        <v>0</v>
      </c>
    </row>
    <row r="55" spans="1:9" ht="26.25" customHeight="1">
      <c r="A55" s="7" t="s">
        <v>32</v>
      </c>
      <c r="B55" s="38" t="s">
        <v>19</v>
      </c>
      <c r="C55" s="20"/>
      <c r="D55" s="1"/>
      <c r="E55" s="22"/>
      <c r="F55" s="23"/>
      <c r="G55" s="20"/>
      <c r="H55" s="20"/>
      <c r="I55" s="57"/>
    </row>
    <row r="56" spans="1:9" ht="20.25" customHeight="1">
      <c r="A56" s="7" t="s">
        <v>33</v>
      </c>
      <c r="B56" s="38" t="s">
        <v>19</v>
      </c>
      <c r="C56" s="20">
        <f>ROUND(E56/E$70,2)</f>
        <v>0.96</v>
      </c>
      <c r="D56" s="1">
        <v>36</v>
      </c>
      <c r="E56" s="22">
        <v>60</v>
      </c>
      <c r="F56" s="23"/>
      <c r="G56" s="20">
        <f>ROUND(E56*E$73,2)</f>
        <v>56.4</v>
      </c>
      <c r="H56" s="20">
        <f>G56*1.302</f>
        <v>73.4328</v>
      </c>
      <c r="I56" s="57">
        <f>IF(F56&gt;0,H56/F56,0)</f>
        <v>0</v>
      </c>
    </row>
    <row r="57" spans="1:9" ht="15" customHeight="1">
      <c r="A57" s="7" t="s">
        <v>34</v>
      </c>
      <c r="B57" s="38" t="s">
        <v>19</v>
      </c>
      <c r="C57" s="20">
        <f>ROUND(E57/E$70,2)</f>
        <v>1.44</v>
      </c>
      <c r="D57" s="1">
        <v>37</v>
      </c>
      <c r="E57" s="22">
        <v>90</v>
      </c>
      <c r="F57" s="23"/>
      <c r="G57" s="20">
        <f>ROUND(E57*E$73,2)</f>
        <v>84.6</v>
      </c>
      <c r="H57" s="20">
        <f>G57*1.302</f>
        <v>110.1492</v>
      </c>
      <c r="I57" s="57">
        <f>IF(F57&gt;0,H57/F57,0)</f>
        <v>0</v>
      </c>
    </row>
    <row r="58" spans="1:9" ht="30.75" customHeight="1">
      <c r="A58" s="7" t="s">
        <v>16</v>
      </c>
      <c r="B58" s="38" t="s">
        <v>19</v>
      </c>
      <c r="C58" s="20">
        <f>ROUND(E58/E$70,2)</f>
        <v>0.72</v>
      </c>
      <c r="D58" s="1">
        <v>38</v>
      </c>
      <c r="E58" s="22">
        <v>45</v>
      </c>
      <c r="F58" s="23"/>
      <c r="G58" s="20">
        <f>ROUND(E58*E$73,2)</f>
        <v>42.3</v>
      </c>
      <c r="H58" s="20">
        <f>G58*1.302</f>
        <v>55.0746</v>
      </c>
      <c r="I58" s="57">
        <f>IF(F58&gt;0,H58/F58,0)</f>
        <v>0</v>
      </c>
    </row>
    <row r="59" spans="1:9" ht="27" customHeight="1">
      <c r="A59" s="7" t="s">
        <v>56</v>
      </c>
      <c r="B59" s="38"/>
      <c r="C59" s="20"/>
      <c r="D59" s="1"/>
      <c r="E59" s="22"/>
      <c r="F59" s="23"/>
      <c r="G59" s="20"/>
      <c r="H59" s="20"/>
      <c r="I59" s="57"/>
    </row>
    <row r="60" spans="1:9" ht="15" customHeight="1">
      <c r="A60" s="7" t="s">
        <v>33</v>
      </c>
      <c r="B60" s="38" t="s">
        <v>19</v>
      </c>
      <c r="C60" s="20">
        <f aca="true" t="shared" si="7" ref="C60:C65">ROUND(E60/E$70,2)</f>
        <v>0.64</v>
      </c>
      <c r="D60" s="1">
        <v>39</v>
      </c>
      <c r="E60" s="22">
        <v>40</v>
      </c>
      <c r="F60" s="23"/>
      <c r="G60" s="20">
        <f aca="true" t="shared" si="8" ref="G60:G65">ROUND(E60*E$73,2)</f>
        <v>37.6</v>
      </c>
      <c r="H60" s="20">
        <f>G60*1.302</f>
        <v>48.955200000000005</v>
      </c>
      <c r="I60" s="57">
        <f aca="true" t="shared" si="9" ref="I60:I65">IF(F60&gt;0,H60/F60,0)</f>
        <v>0</v>
      </c>
    </row>
    <row r="61" spans="1:9" ht="16.5" customHeight="1">
      <c r="A61" s="7" t="s">
        <v>34</v>
      </c>
      <c r="B61" s="38" t="s">
        <v>19</v>
      </c>
      <c r="C61" s="20">
        <f t="shared" si="7"/>
        <v>0.64</v>
      </c>
      <c r="D61" s="1">
        <v>40</v>
      </c>
      <c r="E61" s="22">
        <v>40</v>
      </c>
      <c r="F61" s="23"/>
      <c r="G61" s="20">
        <f t="shared" si="8"/>
        <v>37.6</v>
      </c>
      <c r="H61" s="20">
        <f>G61*1.302</f>
        <v>48.955200000000005</v>
      </c>
      <c r="I61" s="57">
        <f t="shared" si="9"/>
        <v>0</v>
      </c>
    </row>
    <row r="62" spans="1:9" ht="28.5" customHeight="1">
      <c r="A62" s="7" t="s">
        <v>71</v>
      </c>
      <c r="B62" s="38" t="s">
        <v>19</v>
      </c>
      <c r="C62" s="20">
        <f t="shared" si="7"/>
        <v>0.96</v>
      </c>
      <c r="D62" s="1">
        <v>41</v>
      </c>
      <c r="E62" s="22">
        <v>60</v>
      </c>
      <c r="F62" s="23"/>
      <c r="G62" s="20">
        <f t="shared" si="8"/>
        <v>56.4</v>
      </c>
      <c r="H62" s="20">
        <f t="shared" si="6"/>
        <v>73.4328</v>
      </c>
      <c r="I62" s="57">
        <f t="shared" si="9"/>
        <v>0</v>
      </c>
    </row>
    <row r="63" spans="1:9" ht="48.75" customHeight="1">
      <c r="A63" s="7" t="s">
        <v>72</v>
      </c>
      <c r="B63" s="38" t="s">
        <v>19</v>
      </c>
      <c r="C63" s="20">
        <f t="shared" si="7"/>
        <v>0.48</v>
      </c>
      <c r="D63" s="1">
        <v>42</v>
      </c>
      <c r="E63" s="22">
        <v>30</v>
      </c>
      <c r="F63" s="23"/>
      <c r="G63" s="20">
        <f t="shared" si="8"/>
        <v>28.2</v>
      </c>
      <c r="H63" s="20">
        <f t="shared" si="6"/>
        <v>36.7164</v>
      </c>
      <c r="I63" s="57">
        <f t="shared" si="9"/>
        <v>0</v>
      </c>
    </row>
    <row r="64" spans="1:9" ht="17.25" customHeight="1">
      <c r="A64" s="7" t="s">
        <v>73</v>
      </c>
      <c r="B64" s="38" t="s">
        <v>19</v>
      </c>
      <c r="C64" s="20">
        <f t="shared" si="7"/>
        <v>0.74</v>
      </c>
      <c r="D64" s="1">
        <v>43</v>
      </c>
      <c r="E64" s="22">
        <v>46</v>
      </c>
      <c r="F64" s="23"/>
      <c r="G64" s="20">
        <f t="shared" si="8"/>
        <v>43.24</v>
      </c>
      <c r="H64" s="20">
        <f t="shared" si="6"/>
        <v>56.298480000000005</v>
      </c>
      <c r="I64" s="57">
        <f t="shared" si="9"/>
        <v>0</v>
      </c>
    </row>
    <row r="65" spans="1:9" ht="28.5" customHeight="1">
      <c r="A65" s="7" t="s">
        <v>74</v>
      </c>
      <c r="B65" s="38" t="s">
        <v>19</v>
      </c>
      <c r="C65" s="20">
        <f t="shared" si="7"/>
        <v>0.8</v>
      </c>
      <c r="D65" s="1">
        <v>44</v>
      </c>
      <c r="E65" s="22">
        <v>50</v>
      </c>
      <c r="F65" s="23"/>
      <c r="G65" s="20">
        <f t="shared" si="8"/>
        <v>47</v>
      </c>
      <c r="H65" s="20">
        <f t="shared" si="6"/>
        <v>61.194</v>
      </c>
      <c r="I65" s="57">
        <f t="shared" si="9"/>
        <v>0</v>
      </c>
    </row>
    <row r="66" spans="1:9" ht="10.5" customHeight="1">
      <c r="A66" s="36" t="s">
        <v>64</v>
      </c>
      <c r="B66" s="38"/>
      <c r="C66" s="20"/>
      <c r="D66" s="1"/>
      <c r="E66" s="22"/>
      <c r="F66" s="23"/>
      <c r="G66" s="20"/>
      <c r="H66" s="20"/>
      <c r="I66" s="57"/>
    </row>
    <row r="67" spans="1:9" ht="50.25" customHeight="1">
      <c r="A67" s="7" t="s">
        <v>65</v>
      </c>
      <c r="B67" s="38" t="s">
        <v>19</v>
      </c>
      <c r="C67" s="20">
        <f>ROUND(E67/E$70,2)</f>
        <v>0.96</v>
      </c>
      <c r="D67" s="1">
        <v>45</v>
      </c>
      <c r="E67" s="22">
        <v>60</v>
      </c>
      <c r="F67" s="23"/>
      <c r="G67" s="20">
        <f>ROUND(E67*E$73,2)</f>
        <v>56.4</v>
      </c>
      <c r="H67" s="20">
        <f>G67*1.302</f>
        <v>73.4328</v>
      </c>
      <c r="I67" s="57">
        <f>IF(F67&gt;0,H67/F67,0)</f>
        <v>0</v>
      </c>
    </row>
    <row r="68" spans="1:9" ht="39" customHeight="1">
      <c r="A68" s="7" t="s">
        <v>66</v>
      </c>
      <c r="B68" s="38" t="s">
        <v>19</v>
      </c>
      <c r="C68" s="20">
        <f>ROUND(E68/E$70,2)</f>
        <v>0.48</v>
      </c>
      <c r="D68" s="1">
        <v>46</v>
      </c>
      <c r="E68" s="22">
        <v>30</v>
      </c>
      <c r="F68" s="23"/>
      <c r="G68" s="20">
        <f>ROUND(E68*E$73,2)</f>
        <v>28.2</v>
      </c>
      <c r="H68" s="20">
        <f>G68*1.302</f>
        <v>36.7164</v>
      </c>
      <c r="I68" s="57">
        <f>IF(F68&gt;0,H68/F68,0)</f>
        <v>0</v>
      </c>
    </row>
    <row r="69" spans="1:9" ht="12.75">
      <c r="A69" s="4" t="s">
        <v>8</v>
      </c>
      <c r="B69" s="5" t="s">
        <v>9</v>
      </c>
      <c r="C69" s="9">
        <f>SUM(C5:C68)</f>
        <v>45.89</v>
      </c>
      <c r="D69" s="12" t="s">
        <v>9</v>
      </c>
      <c r="E69" s="9">
        <f>SUM(E5:E68)</f>
        <v>2866</v>
      </c>
      <c r="F69" s="12" t="s">
        <v>9</v>
      </c>
      <c r="G69" s="29">
        <f>SUM(G5:G68)</f>
        <v>2694.04</v>
      </c>
      <c r="H69" s="12" t="s">
        <v>9</v>
      </c>
      <c r="I69" s="16" t="s">
        <v>9</v>
      </c>
    </row>
    <row r="70" spans="1:9" ht="12.75">
      <c r="A70" s="4" t="s">
        <v>174</v>
      </c>
      <c r="B70" s="5" t="s">
        <v>9</v>
      </c>
      <c r="C70" s="9">
        <f>C69/D68</f>
        <v>0.9976086956521739</v>
      </c>
      <c r="D70" s="12" t="s">
        <v>9</v>
      </c>
      <c r="E70" s="9">
        <f>ROUND(E69/D68,1)</f>
        <v>62.3</v>
      </c>
      <c r="F70" s="12" t="s">
        <v>9</v>
      </c>
      <c r="G70" s="30">
        <f>G69/D68</f>
        <v>58.56608695652174</v>
      </c>
      <c r="H70" s="12" t="s">
        <v>9</v>
      </c>
      <c r="I70" s="16" t="s">
        <v>9</v>
      </c>
    </row>
    <row r="71" spans="1:9" ht="24">
      <c r="A71" s="44" t="s">
        <v>176</v>
      </c>
      <c r="B71" s="5" t="s">
        <v>9</v>
      </c>
      <c r="C71" s="5" t="s">
        <v>9</v>
      </c>
      <c r="D71" s="12" t="s">
        <v>9</v>
      </c>
      <c r="E71" s="13">
        <f>ROUND(1635.54/12,2)</f>
        <v>136.3</v>
      </c>
      <c r="F71" s="12" t="s">
        <v>9</v>
      </c>
      <c r="G71" s="12" t="s">
        <v>9</v>
      </c>
      <c r="H71" s="12" t="s">
        <v>9</v>
      </c>
      <c r="I71" s="16" t="s">
        <v>9</v>
      </c>
    </row>
    <row r="72" spans="1:9" ht="17.25" customHeight="1">
      <c r="A72" s="4" t="s">
        <v>175</v>
      </c>
      <c r="B72" s="5" t="s">
        <v>9</v>
      </c>
      <c r="C72" s="5" t="s">
        <v>9</v>
      </c>
      <c r="D72" s="12" t="s">
        <v>9</v>
      </c>
      <c r="E72" s="13">
        <f>ROUND((E71*60/E70),2)</f>
        <v>131.27</v>
      </c>
      <c r="F72" s="12" t="s">
        <v>9</v>
      </c>
      <c r="G72" s="12" t="s">
        <v>9</v>
      </c>
      <c r="H72" s="12" t="s">
        <v>9</v>
      </c>
      <c r="I72" s="16" t="s">
        <v>9</v>
      </c>
    </row>
    <row r="73" spans="1:9" ht="42.75" customHeight="1">
      <c r="A73" s="19" t="s">
        <v>195</v>
      </c>
      <c r="B73" s="5" t="s">
        <v>9</v>
      </c>
      <c r="C73" s="5" t="s">
        <v>9</v>
      </c>
      <c r="D73" s="12" t="s">
        <v>9</v>
      </c>
      <c r="E73" s="13">
        <f>ROUND(7664.46/E71/60,2)</f>
        <v>0.94</v>
      </c>
      <c r="F73" s="12" t="s">
        <v>9</v>
      </c>
      <c r="G73" s="12" t="s">
        <v>9</v>
      </c>
      <c r="H73" s="12" t="s">
        <v>9</v>
      </c>
      <c r="I73" s="16" t="s">
        <v>9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49">
      <selection activeCell="E62" sqref="E62"/>
    </sheetView>
  </sheetViews>
  <sheetFormatPr defaultColWidth="9.00390625" defaultRowHeight="12.75"/>
  <cols>
    <col min="1" max="1" width="49.125" style="0" customWidth="1"/>
  </cols>
  <sheetData>
    <row r="1" spans="1:9" ht="45" customHeight="1">
      <c r="A1" s="61" t="s">
        <v>192</v>
      </c>
      <c r="B1" s="62"/>
      <c r="C1" s="62"/>
      <c r="D1" s="62"/>
      <c r="E1" s="62"/>
      <c r="F1" s="62"/>
      <c r="G1" s="62"/>
      <c r="H1" s="62"/>
      <c r="I1" s="62"/>
    </row>
    <row r="2" spans="1:9" ht="60">
      <c r="A2" s="1" t="s">
        <v>0</v>
      </c>
      <c r="B2" s="1" t="s">
        <v>6</v>
      </c>
      <c r="C2" s="1" t="s">
        <v>13</v>
      </c>
      <c r="D2" s="1" t="s">
        <v>7</v>
      </c>
      <c r="E2" s="1" t="s">
        <v>14</v>
      </c>
      <c r="F2" s="1" t="s">
        <v>10</v>
      </c>
      <c r="G2" s="1" t="s">
        <v>11</v>
      </c>
      <c r="H2" s="1" t="s">
        <v>15</v>
      </c>
      <c r="I2" s="14" t="s">
        <v>12</v>
      </c>
    </row>
    <row r="3" spans="1:9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2.75">
      <c r="A4" s="4" t="s">
        <v>1</v>
      </c>
      <c r="B4" s="5"/>
      <c r="C4" s="5"/>
      <c r="D4" s="5"/>
      <c r="E4" s="5"/>
      <c r="F4" s="5"/>
      <c r="G4" s="5"/>
      <c r="H4" s="5"/>
      <c r="I4" s="15"/>
    </row>
    <row r="5" spans="1:9" ht="12" customHeight="1">
      <c r="A5" s="7" t="s">
        <v>24</v>
      </c>
      <c r="B5" s="31" t="s">
        <v>19</v>
      </c>
      <c r="C5" s="20">
        <f>ROUND(E5/E$61,2)</f>
        <v>1.34</v>
      </c>
      <c r="D5" s="31">
        <v>1</v>
      </c>
      <c r="E5" s="33">
        <v>60</v>
      </c>
      <c r="F5" s="32"/>
      <c r="G5" s="20">
        <f>ROUND(E5*E$64,2)</f>
        <v>79.2</v>
      </c>
      <c r="H5" s="20">
        <f aca="true" t="shared" si="0" ref="H5:H15">G5*1.302</f>
        <v>103.11840000000001</v>
      </c>
      <c r="I5" s="14">
        <f aca="true" t="shared" si="1" ref="I5:I59">IF(F5&gt;0,H5/F5,0)</f>
        <v>0</v>
      </c>
    </row>
    <row r="6" spans="1:9" ht="27.75" customHeight="1">
      <c r="A6" s="37" t="s">
        <v>25</v>
      </c>
      <c r="B6" s="31"/>
      <c r="C6" s="20"/>
      <c r="D6" s="1"/>
      <c r="E6" s="21"/>
      <c r="F6" s="20"/>
      <c r="G6" s="20"/>
      <c r="H6" s="20"/>
      <c r="I6" s="14"/>
    </row>
    <row r="7" spans="1:9" ht="12.75" customHeight="1">
      <c r="A7" s="7" t="s">
        <v>26</v>
      </c>
      <c r="B7" s="31" t="s">
        <v>19</v>
      </c>
      <c r="C7" s="20">
        <f>ROUND(E7/E$61,2)</f>
        <v>0.33</v>
      </c>
      <c r="D7" s="1">
        <v>2</v>
      </c>
      <c r="E7" s="21">
        <v>15</v>
      </c>
      <c r="F7" s="20"/>
      <c r="G7" s="20">
        <f>ROUND(E7*E$64,2)</f>
        <v>19.8</v>
      </c>
      <c r="H7" s="20">
        <f t="shared" si="0"/>
        <v>25.779600000000002</v>
      </c>
      <c r="I7" s="14">
        <f t="shared" si="1"/>
        <v>0</v>
      </c>
    </row>
    <row r="8" spans="1:9" ht="16.5" customHeight="1">
      <c r="A8" s="36" t="s">
        <v>2</v>
      </c>
      <c r="B8" s="1"/>
      <c r="C8" s="20"/>
      <c r="D8" s="1"/>
      <c r="E8" s="21"/>
      <c r="F8" s="20"/>
      <c r="G8" s="20"/>
      <c r="H8" s="20"/>
      <c r="I8" s="14"/>
    </row>
    <row r="9" spans="1:9" ht="14.25" customHeight="1">
      <c r="A9" s="7" t="s">
        <v>20</v>
      </c>
      <c r="B9" s="1"/>
      <c r="C9" s="20"/>
      <c r="D9" s="1"/>
      <c r="E9" s="21"/>
      <c r="F9" s="20"/>
      <c r="G9" s="20"/>
      <c r="H9" s="20"/>
      <c r="I9" s="14"/>
    </row>
    <row r="10" spans="1:9" ht="12" customHeight="1">
      <c r="A10" s="7" t="s">
        <v>27</v>
      </c>
      <c r="B10" s="31" t="s">
        <v>19</v>
      </c>
      <c r="C10" s="20">
        <f>ROUND(E10/E$61,2)</f>
        <v>0.56</v>
      </c>
      <c r="D10" s="1">
        <v>3</v>
      </c>
      <c r="E10" s="21">
        <v>25</v>
      </c>
      <c r="F10" s="20"/>
      <c r="G10" s="20">
        <f>ROUND(E10*E$64,2)</f>
        <v>33</v>
      </c>
      <c r="H10" s="20">
        <f t="shared" si="0"/>
        <v>42.966</v>
      </c>
      <c r="I10" s="14">
        <f t="shared" si="1"/>
        <v>0</v>
      </c>
    </row>
    <row r="11" spans="1:9" ht="12" customHeight="1">
      <c r="A11" s="7" t="s">
        <v>21</v>
      </c>
      <c r="B11" s="31" t="s">
        <v>19</v>
      </c>
      <c r="C11" s="20">
        <f>ROUND(E11/E$61,2)</f>
        <v>0.56</v>
      </c>
      <c r="D11" s="1">
        <v>4</v>
      </c>
      <c r="E11" s="21">
        <v>25</v>
      </c>
      <c r="F11" s="20"/>
      <c r="G11" s="20">
        <f>ROUND(E11*E$64,2)</f>
        <v>33</v>
      </c>
      <c r="H11" s="20">
        <f t="shared" si="0"/>
        <v>42.966</v>
      </c>
      <c r="I11" s="14">
        <f t="shared" si="1"/>
        <v>0</v>
      </c>
    </row>
    <row r="12" spans="1:9" ht="12" customHeight="1">
      <c r="A12" s="7" t="s">
        <v>28</v>
      </c>
      <c r="B12" s="31"/>
      <c r="C12" s="20"/>
      <c r="D12" s="1"/>
      <c r="E12" s="22"/>
      <c r="F12" s="23"/>
      <c r="G12" s="20"/>
      <c r="H12" s="20"/>
      <c r="I12" s="14"/>
    </row>
    <row r="13" spans="1:9" ht="15" customHeight="1">
      <c r="A13" s="7" t="s">
        <v>29</v>
      </c>
      <c r="B13" s="1" t="s">
        <v>19</v>
      </c>
      <c r="C13" s="20">
        <f>ROUND(E13/E$61,2)</f>
        <v>0.56</v>
      </c>
      <c r="D13" s="1">
        <v>5</v>
      </c>
      <c r="E13" s="22">
        <v>25</v>
      </c>
      <c r="F13" s="23"/>
      <c r="G13" s="20">
        <f>ROUND(E13*E$64,2)</f>
        <v>33</v>
      </c>
      <c r="H13" s="20">
        <f t="shared" si="0"/>
        <v>42.966</v>
      </c>
      <c r="I13" s="14">
        <f t="shared" si="1"/>
        <v>0</v>
      </c>
    </row>
    <row r="14" spans="1:9" ht="12.75">
      <c r="A14" s="7" t="s">
        <v>30</v>
      </c>
      <c r="B14" s="31" t="s">
        <v>19</v>
      </c>
      <c r="C14" s="20">
        <f>ROUND(E14/E$61,2)</f>
        <v>0.78</v>
      </c>
      <c r="D14" s="1">
        <v>6</v>
      </c>
      <c r="E14" s="22">
        <v>35</v>
      </c>
      <c r="F14" s="23"/>
      <c r="G14" s="20">
        <f>ROUND(E14*E$64,2)</f>
        <v>46.2</v>
      </c>
      <c r="H14" s="20">
        <f t="shared" si="0"/>
        <v>60.15240000000001</v>
      </c>
      <c r="I14" s="14">
        <f t="shared" si="1"/>
        <v>0</v>
      </c>
    </row>
    <row r="15" spans="1:9" ht="63" customHeight="1">
      <c r="A15" s="7" t="s">
        <v>31</v>
      </c>
      <c r="B15" s="38" t="s">
        <v>19</v>
      </c>
      <c r="C15" s="20">
        <f>ROUND(E15/E$61,2)</f>
        <v>0.67</v>
      </c>
      <c r="D15" s="1">
        <v>7</v>
      </c>
      <c r="E15" s="22">
        <v>30</v>
      </c>
      <c r="F15" s="23"/>
      <c r="G15" s="20">
        <f>ROUND(E15*E$64,2)</f>
        <v>39.6</v>
      </c>
      <c r="H15" s="20">
        <f t="shared" si="0"/>
        <v>51.559200000000004</v>
      </c>
      <c r="I15" s="14">
        <f t="shared" si="1"/>
        <v>0</v>
      </c>
    </row>
    <row r="16" spans="1:9" ht="14.25" customHeight="1">
      <c r="A16" s="36" t="s">
        <v>5</v>
      </c>
      <c r="B16" s="38"/>
      <c r="C16" s="20"/>
      <c r="D16" s="1"/>
      <c r="E16" s="22"/>
      <c r="F16" s="23"/>
      <c r="G16" s="20"/>
      <c r="H16" s="20"/>
      <c r="I16" s="14"/>
    </row>
    <row r="17" spans="1:9" ht="27.75" customHeight="1">
      <c r="A17" s="7" t="s">
        <v>32</v>
      </c>
      <c r="B17" s="38"/>
      <c r="C17" s="24"/>
      <c r="D17" s="1"/>
      <c r="E17" s="22"/>
      <c r="F17" s="23"/>
      <c r="G17" s="22"/>
      <c r="H17" s="22"/>
      <c r="I17" s="14"/>
    </row>
    <row r="18" spans="1:9" ht="17.25" customHeight="1">
      <c r="A18" s="7" t="s">
        <v>33</v>
      </c>
      <c r="B18" s="38" t="s">
        <v>19</v>
      </c>
      <c r="C18" s="20">
        <f>ROUND(E18/E$61,2)</f>
        <v>1.34</v>
      </c>
      <c r="D18" s="1">
        <v>8</v>
      </c>
      <c r="E18" s="22">
        <v>60</v>
      </c>
      <c r="F18" s="23"/>
      <c r="G18" s="20">
        <f>ROUND(E18*E$64,2)</f>
        <v>79.2</v>
      </c>
      <c r="H18" s="20">
        <f>G18*1.302</f>
        <v>103.11840000000001</v>
      </c>
      <c r="I18" s="14">
        <f t="shared" si="1"/>
        <v>0</v>
      </c>
    </row>
    <row r="19" spans="1:9" ht="13.5" customHeight="1">
      <c r="A19" s="7" t="s">
        <v>34</v>
      </c>
      <c r="B19" s="38" t="s">
        <v>19</v>
      </c>
      <c r="C19" s="20">
        <f>ROUND(E19/E$61,2)</f>
        <v>1.34</v>
      </c>
      <c r="D19" s="1">
        <v>9</v>
      </c>
      <c r="E19" s="22">
        <v>60</v>
      </c>
      <c r="F19" s="23"/>
      <c r="G19" s="20">
        <f>ROUND(E19*E$64,2)</f>
        <v>79.2</v>
      </c>
      <c r="H19" s="20">
        <f>G19*1.302</f>
        <v>103.11840000000001</v>
      </c>
      <c r="I19" s="14">
        <f t="shared" si="1"/>
        <v>0</v>
      </c>
    </row>
    <row r="20" spans="1:9" ht="37.5" customHeight="1">
      <c r="A20" s="7" t="s">
        <v>18</v>
      </c>
      <c r="B20" s="38" t="s">
        <v>19</v>
      </c>
      <c r="C20" s="20">
        <f>ROUND(E20/E$61,2)</f>
        <v>0.56</v>
      </c>
      <c r="D20" s="1">
        <v>10</v>
      </c>
      <c r="E20" s="22">
        <v>25</v>
      </c>
      <c r="F20" s="23"/>
      <c r="G20" s="20">
        <f>ROUND(E20*E$64,2)</f>
        <v>33</v>
      </c>
      <c r="H20" s="20">
        <f>G20*1.302</f>
        <v>42.966</v>
      </c>
      <c r="I20" s="14">
        <f t="shared" si="1"/>
        <v>0</v>
      </c>
    </row>
    <row r="21" spans="1:9" ht="25.5" customHeight="1">
      <c r="A21" s="7" t="s">
        <v>35</v>
      </c>
      <c r="B21" s="38"/>
      <c r="C21" s="20"/>
      <c r="D21" s="1"/>
      <c r="E21" s="22"/>
      <c r="F21" s="23"/>
      <c r="G21" s="20"/>
      <c r="H21" s="20"/>
      <c r="I21" s="14"/>
    </row>
    <row r="22" spans="1:9" ht="18" customHeight="1">
      <c r="A22" s="7" t="s">
        <v>36</v>
      </c>
      <c r="B22" s="38" t="s">
        <v>19</v>
      </c>
      <c r="C22" s="20">
        <f>ROUND(E22/E$61,2)</f>
        <v>1.34</v>
      </c>
      <c r="D22" s="1">
        <v>11</v>
      </c>
      <c r="E22" s="22">
        <v>60</v>
      </c>
      <c r="F22" s="23"/>
      <c r="G22" s="20">
        <f>ROUND(E22*E$64,2)</f>
        <v>79.2</v>
      </c>
      <c r="H22" s="20">
        <f>G22*1.302</f>
        <v>103.11840000000001</v>
      </c>
      <c r="I22" s="14">
        <f aca="true" t="shared" si="2" ref="I22:I28">IF(F22&gt;0,H22/F22,0)</f>
        <v>0</v>
      </c>
    </row>
    <row r="23" spans="1:9" ht="14.25" customHeight="1">
      <c r="A23" s="7" t="s">
        <v>37</v>
      </c>
      <c r="B23" s="38" t="s">
        <v>19</v>
      </c>
      <c r="C23" s="20">
        <f>ROUND(E23/E$61,2)</f>
        <v>1.34</v>
      </c>
      <c r="D23" s="1">
        <v>12</v>
      </c>
      <c r="E23" s="22">
        <v>60</v>
      </c>
      <c r="F23" s="23"/>
      <c r="G23" s="20">
        <f>ROUND(E23*E$64,2)</f>
        <v>79.2</v>
      </c>
      <c r="H23" s="20">
        <f>G23*1.302</f>
        <v>103.11840000000001</v>
      </c>
      <c r="I23" s="14">
        <f t="shared" si="2"/>
        <v>0</v>
      </c>
    </row>
    <row r="24" spans="1:9" ht="14.25" customHeight="1">
      <c r="A24" s="7" t="s">
        <v>38</v>
      </c>
      <c r="B24" s="38" t="s">
        <v>19</v>
      </c>
      <c r="C24" s="20">
        <f>ROUND(E24/E$61,2)</f>
        <v>1.34</v>
      </c>
      <c r="D24" s="1">
        <v>13</v>
      </c>
      <c r="E24" s="22">
        <v>60</v>
      </c>
      <c r="F24" s="23"/>
      <c r="G24" s="20">
        <f>ROUND(E24*E$64,2)</f>
        <v>79.2</v>
      </c>
      <c r="H24" s="20">
        <f aca="true" t="shared" si="3" ref="H24:H38">G24*1.302</f>
        <v>103.11840000000001</v>
      </c>
      <c r="I24" s="14">
        <f t="shared" si="2"/>
        <v>0</v>
      </c>
    </row>
    <row r="25" spans="1:9" ht="16.5" customHeight="1">
      <c r="A25" s="7" t="s">
        <v>39</v>
      </c>
      <c r="B25" s="38" t="s">
        <v>19</v>
      </c>
      <c r="C25" s="20">
        <f>ROUND(E25/E$61,2)</f>
        <v>1.34</v>
      </c>
      <c r="D25" s="1">
        <v>14</v>
      </c>
      <c r="E25" s="22">
        <v>60</v>
      </c>
      <c r="F25" s="23"/>
      <c r="G25" s="20">
        <f>ROUND(E25*E$64,2)</f>
        <v>79.2</v>
      </c>
      <c r="H25" s="20">
        <f t="shared" si="3"/>
        <v>103.11840000000001</v>
      </c>
      <c r="I25" s="14">
        <f t="shared" si="2"/>
        <v>0</v>
      </c>
    </row>
    <row r="26" spans="1:9" ht="14.25" customHeight="1">
      <c r="A26" s="7" t="s">
        <v>40</v>
      </c>
      <c r="B26" s="24"/>
      <c r="C26" s="20"/>
      <c r="D26" s="1"/>
      <c r="E26" s="22"/>
      <c r="F26" s="23"/>
      <c r="G26" s="20"/>
      <c r="H26" s="20"/>
      <c r="I26" s="14"/>
    </row>
    <row r="27" spans="1:9" ht="14.25" customHeight="1">
      <c r="A27" s="7" t="s">
        <v>29</v>
      </c>
      <c r="B27" s="38" t="s">
        <v>19</v>
      </c>
      <c r="C27" s="20">
        <f>ROUND(E27/E$61,2)</f>
        <v>1.34</v>
      </c>
      <c r="D27" s="1">
        <v>15</v>
      </c>
      <c r="E27" s="22">
        <v>60</v>
      </c>
      <c r="F27" s="23"/>
      <c r="G27" s="20">
        <f>ROUND(E27*E$64,2)</f>
        <v>79.2</v>
      </c>
      <c r="H27" s="20">
        <f t="shared" si="3"/>
        <v>103.11840000000001</v>
      </c>
      <c r="I27" s="14">
        <f t="shared" si="2"/>
        <v>0</v>
      </c>
    </row>
    <row r="28" spans="1:9" ht="12.75">
      <c r="A28" s="7" t="s">
        <v>30</v>
      </c>
      <c r="B28" s="38" t="s">
        <v>19</v>
      </c>
      <c r="C28" s="20">
        <f>ROUND(E28/E$61,2)</f>
        <v>1.34</v>
      </c>
      <c r="D28" s="1">
        <v>16</v>
      </c>
      <c r="E28" s="22">
        <v>60</v>
      </c>
      <c r="F28" s="23"/>
      <c r="G28" s="20">
        <f>ROUND(E28*E$64,2)</f>
        <v>79.2</v>
      </c>
      <c r="H28" s="20">
        <f t="shared" si="3"/>
        <v>103.11840000000001</v>
      </c>
      <c r="I28" s="14">
        <f t="shared" si="2"/>
        <v>0</v>
      </c>
    </row>
    <row r="29" spans="1:9" ht="15" customHeight="1">
      <c r="A29" s="36" t="s">
        <v>3</v>
      </c>
      <c r="B29" s="38"/>
      <c r="C29" s="20"/>
      <c r="D29" s="1"/>
      <c r="E29" s="21"/>
      <c r="F29" s="20"/>
      <c r="G29" s="20"/>
      <c r="H29" s="20"/>
      <c r="I29" s="14"/>
    </row>
    <row r="30" spans="1:9" ht="54.75" customHeight="1">
      <c r="A30" s="7" t="s">
        <v>43</v>
      </c>
      <c r="B30" s="38" t="s">
        <v>19</v>
      </c>
      <c r="C30" s="20">
        <f>ROUND(E30/E$61,2)</f>
        <v>0.78</v>
      </c>
      <c r="D30" s="1">
        <v>17</v>
      </c>
      <c r="E30" s="21">
        <v>35</v>
      </c>
      <c r="F30" s="20"/>
      <c r="G30" s="20">
        <f>ROUND(E30*E$64,2)</f>
        <v>46.2</v>
      </c>
      <c r="H30" s="20">
        <f t="shared" si="3"/>
        <v>60.15240000000001</v>
      </c>
      <c r="I30" s="14">
        <f t="shared" si="1"/>
        <v>0</v>
      </c>
    </row>
    <row r="31" spans="1:9" ht="29.25" customHeight="1">
      <c r="A31" s="7" t="s">
        <v>68</v>
      </c>
      <c r="B31" s="38"/>
      <c r="C31" s="20"/>
      <c r="D31" s="1"/>
      <c r="E31" s="21"/>
      <c r="F31" s="20"/>
      <c r="G31" s="20"/>
      <c r="H31" s="20"/>
      <c r="I31" s="14"/>
    </row>
    <row r="32" spans="1:9" ht="18" customHeight="1">
      <c r="A32" s="7" t="s">
        <v>44</v>
      </c>
      <c r="B32" s="38" t="s">
        <v>19</v>
      </c>
      <c r="C32" s="20">
        <f>ROUND(E32/E$61,2)</f>
        <v>1.34</v>
      </c>
      <c r="D32" s="1">
        <v>18</v>
      </c>
      <c r="E32" s="21">
        <v>60</v>
      </c>
      <c r="F32" s="20"/>
      <c r="G32" s="20">
        <f>ROUND(E32*E$64,2)</f>
        <v>79.2</v>
      </c>
      <c r="H32" s="20">
        <f t="shared" si="3"/>
        <v>103.11840000000001</v>
      </c>
      <c r="I32" s="14">
        <f t="shared" si="1"/>
        <v>0</v>
      </c>
    </row>
    <row r="33" spans="1:9" ht="15.75" customHeight="1">
      <c r="A33" s="7" t="s">
        <v>45</v>
      </c>
      <c r="B33" s="38" t="s">
        <v>19</v>
      </c>
      <c r="C33" s="20">
        <f>ROUND(E33/E$61,2)</f>
        <v>1.34</v>
      </c>
      <c r="D33" s="1">
        <v>19</v>
      </c>
      <c r="E33" s="21">
        <v>60</v>
      </c>
      <c r="F33" s="20"/>
      <c r="G33" s="20">
        <f>ROUND(E33*E$64,2)</f>
        <v>79.2</v>
      </c>
      <c r="H33" s="20">
        <f t="shared" si="3"/>
        <v>103.11840000000001</v>
      </c>
      <c r="I33" s="14">
        <f t="shared" si="1"/>
        <v>0</v>
      </c>
    </row>
    <row r="34" spans="1:9" ht="18" customHeight="1">
      <c r="A34" s="7" t="s">
        <v>46</v>
      </c>
      <c r="B34" s="38" t="s">
        <v>19</v>
      </c>
      <c r="C34" s="20">
        <f>ROUND(E34/E$61,2)</f>
        <v>1.34</v>
      </c>
      <c r="D34" s="1">
        <v>20</v>
      </c>
      <c r="E34" s="21">
        <v>60</v>
      </c>
      <c r="F34" s="20"/>
      <c r="G34" s="21">
        <f>ROUND(E34*E$64,2)</f>
        <v>79.2</v>
      </c>
      <c r="H34" s="21">
        <f t="shared" si="3"/>
        <v>103.11840000000001</v>
      </c>
      <c r="I34" s="14">
        <f t="shared" si="1"/>
        <v>0</v>
      </c>
    </row>
    <row r="35" spans="1:9" ht="18.75" customHeight="1">
      <c r="A35" s="7" t="s">
        <v>33</v>
      </c>
      <c r="B35" s="38" t="s">
        <v>19</v>
      </c>
      <c r="C35" s="20">
        <f>ROUND(E35/E$61,2)</f>
        <v>1.34</v>
      </c>
      <c r="D35" s="1">
        <v>21</v>
      </c>
      <c r="E35" s="21">
        <v>60</v>
      </c>
      <c r="F35" s="20"/>
      <c r="G35" s="20">
        <f>ROUND(E35*E$64,2)</f>
        <v>79.2</v>
      </c>
      <c r="H35" s="20">
        <f t="shared" si="3"/>
        <v>103.11840000000001</v>
      </c>
      <c r="I35" s="14">
        <f t="shared" si="1"/>
        <v>0</v>
      </c>
    </row>
    <row r="36" spans="1:9" ht="65.25" customHeight="1">
      <c r="A36" s="7" t="s">
        <v>47</v>
      </c>
      <c r="B36" s="38"/>
      <c r="C36" s="20"/>
      <c r="D36" s="1"/>
      <c r="E36" s="10"/>
      <c r="F36" s="17"/>
      <c r="G36" s="20"/>
      <c r="H36" s="20"/>
      <c r="I36" s="14"/>
    </row>
    <row r="37" spans="1:9" ht="27.75" customHeight="1">
      <c r="A37" s="7" t="s">
        <v>51</v>
      </c>
      <c r="B37" s="38" t="s">
        <v>19</v>
      </c>
      <c r="C37" s="20">
        <f>ROUND(E37/E$61,2)</f>
        <v>1.34</v>
      </c>
      <c r="D37" s="1">
        <v>22</v>
      </c>
      <c r="E37" s="10">
        <v>60</v>
      </c>
      <c r="F37" s="17"/>
      <c r="G37" s="20">
        <f>ROUND(E37*E$64,2)</f>
        <v>79.2</v>
      </c>
      <c r="H37" s="20">
        <f t="shared" si="3"/>
        <v>103.11840000000001</v>
      </c>
      <c r="I37" s="14">
        <f>IF(F37&gt;0,H37/F37,0)</f>
        <v>0</v>
      </c>
    </row>
    <row r="38" spans="1:9" ht="17.25" customHeight="1">
      <c r="A38" s="7" t="s">
        <v>48</v>
      </c>
      <c r="B38" s="38" t="s">
        <v>19</v>
      </c>
      <c r="C38" s="20">
        <f>ROUND(E38/E$61,2)</f>
        <v>1</v>
      </c>
      <c r="D38" s="1">
        <v>23</v>
      </c>
      <c r="E38" s="22">
        <v>45</v>
      </c>
      <c r="F38" s="23"/>
      <c r="G38" s="20">
        <f>ROUND(E38*E$64,2)</f>
        <v>59.4</v>
      </c>
      <c r="H38" s="20">
        <f t="shared" si="3"/>
        <v>77.3388</v>
      </c>
      <c r="I38" s="14">
        <f>IF(F38&gt;0,H38/F38,0)</f>
        <v>0</v>
      </c>
    </row>
    <row r="39" spans="1:9" ht="16.5" customHeight="1">
      <c r="A39" s="36" t="s">
        <v>52</v>
      </c>
      <c r="B39" s="24"/>
      <c r="C39" s="24"/>
      <c r="D39" s="1"/>
      <c r="E39" s="22"/>
      <c r="F39" s="23"/>
      <c r="G39" s="27"/>
      <c r="H39" s="22"/>
      <c r="I39" s="14"/>
    </row>
    <row r="40" spans="1:9" ht="37.5" customHeight="1">
      <c r="A40" s="7" t="s">
        <v>69</v>
      </c>
      <c r="B40" s="38" t="s">
        <v>19</v>
      </c>
      <c r="C40" s="20">
        <f>ROUND(E40/E$61,2)</f>
        <v>1</v>
      </c>
      <c r="D40" s="1">
        <v>24</v>
      </c>
      <c r="E40" s="22">
        <v>45</v>
      </c>
      <c r="F40" s="23"/>
      <c r="G40" s="20">
        <f>ROUND(E40*E$64,2)</f>
        <v>59.4</v>
      </c>
      <c r="H40" s="20">
        <f aca="true" t="shared" si="4" ref="H40:H49">G40*1.302</f>
        <v>77.3388</v>
      </c>
      <c r="I40" s="14">
        <f t="shared" si="1"/>
        <v>0</v>
      </c>
    </row>
    <row r="41" spans="1:9" ht="36.75" customHeight="1">
      <c r="A41" s="43" t="s">
        <v>70</v>
      </c>
      <c r="B41" s="38"/>
      <c r="C41" s="28"/>
      <c r="D41" s="1"/>
      <c r="E41" s="22"/>
      <c r="F41" s="23"/>
      <c r="G41" s="27"/>
      <c r="H41" s="23"/>
      <c r="I41" s="14"/>
    </row>
    <row r="42" spans="1:9" ht="16.5" customHeight="1">
      <c r="A42" s="7" t="s">
        <v>53</v>
      </c>
      <c r="B42" s="38" t="s">
        <v>19</v>
      </c>
      <c r="C42" s="20">
        <f>ROUND(E42/E$61,2)</f>
        <v>1</v>
      </c>
      <c r="D42" s="1">
        <v>25</v>
      </c>
      <c r="E42" s="22">
        <v>45</v>
      </c>
      <c r="F42" s="23"/>
      <c r="G42" s="20">
        <f>ROUND(E42*E$64,2)</f>
        <v>59.4</v>
      </c>
      <c r="H42" s="20">
        <f t="shared" si="4"/>
        <v>77.3388</v>
      </c>
      <c r="I42" s="14">
        <f t="shared" si="1"/>
        <v>0</v>
      </c>
    </row>
    <row r="43" spans="1:9" ht="12.75" customHeight="1">
      <c r="A43" s="7" t="s">
        <v>54</v>
      </c>
      <c r="B43" s="38" t="s">
        <v>19</v>
      </c>
      <c r="C43" s="20">
        <f>ROUND(E43/E$61,2)</f>
        <v>1</v>
      </c>
      <c r="D43" s="1">
        <v>26</v>
      </c>
      <c r="E43" s="22">
        <v>45</v>
      </c>
      <c r="F43" s="23"/>
      <c r="G43" s="20">
        <f>ROUND(E43*E$64,2)</f>
        <v>59.4</v>
      </c>
      <c r="H43" s="20">
        <f t="shared" si="4"/>
        <v>77.3388</v>
      </c>
      <c r="I43" s="14">
        <f t="shared" si="1"/>
        <v>0</v>
      </c>
    </row>
    <row r="44" spans="1:9" ht="17.25" customHeight="1">
      <c r="A44" s="36" t="s">
        <v>4</v>
      </c>
      <c r="B44" s="38"/>
      <c r="C44" s="20"/>
      <c r="D44" s="1"/>
      <c r="E44" s="40"/>
      <c r="F44" s="23"/>
      <c r="G44" s="20"/>
      <c r="H44" s="20"/>
      <c r="I44" s="14"/>
    </row>
    <row r="45" spans="1:9" ht="18" customHeight="1">
      <c r="A45" s="7" t="s">
        <v>56</v>
      </c>
      <c r="B45" s="38"/>
      <c r="C45" s="20"/>
      <c r="D45" s="1"/>
      <c r="E45" s="22"/>
      <c r="F45" s="23"/>
      <c r="G45" s="20"/>
      <c r="H45" s="20"/>
      <c r="I45" s="14"/>
    </row>
    <row r="46" spans="1:9" ht="14.25" customHeight="1">
      <c r="A46" s="7" t="s">
        <v>33</v>
      </c>
      <c r="B46" s="38" t="s">
        <v>19</v>
      </c>
      <c r="C46" s="20">
        <f>ROUND(E46/E$61,2)</f>
        <v>0.67</v>
      </c>
      <c r="D46" s="1">
        <v>27</v>
      </c>
      <c r="E46" s="22">
        <v>30</v>
      </c>
      <c r="F46" s="23"/>
      <c r="G46" s="20">
        <f>ROUND(E46*E$64,2)</f>
        <v>39.6</v>
      </c>
      <c r="H46" s="20">
        <f t="shared" si="4"/>
        <v>51.559200000000004</v>
      </c>
      <c r="I46" s="14">
        <f t="shared" si="1"/>
        <v>0</v>
      </c>
    </row>
    <row r="47" spans="1:9" ht="14.25" customHeight="1">
      <c r="A47" s="7" t="s">
        <v>34</v>
      </c>
      <c r="B47" s="38" t="s">
        <v>19</v>
      </c>
      <c r="C47" s="20">
        <f>ROUND(E47/E$61,2)</f>
        <v>0.67</v>
      </c>
      <c r="D47" s="1">
        <v>28</v>
      </c>
      <c r="E47" s="22">
        <v>30</v>
      </c>
      <c r="F47" s="23"/>
      <c r="G47" s="20">
        <f>ROUND(E47*E$64,2)</f>
        <v>39.6</v>
      </c>
      <c r="H47" s="20">
        <f t="shared" si="4"/>
        <v>51.559200000000004</v>
      </c>
      <c r="I47" s="14">
        <f t="shared" si="1"/>
        <v>0</v>
      </c>
    </row>
    <row r="48" spans="1:9" ht="61.5" customHeight="1">
      <c r="A48" s="36" t="s">
        <v>22</v>
      </c>
      <c r="B48" s="24"/>
      <c r="C48" s="20"/>
      <c r="D48" s="1"/>
      <c r="E48" s="22"/>
      <c r="F48" s="23"/>
      <c r="G48" s="20"/>
      <c r="H48" s="20"/>
      <c r="I48" s="14"/>
    </row>
    <row r="49" spans="1:9" ht="27.75" customHeight="1">
      <c r="A49" s="7" t="s">
        <v>23</v>
      </c>
      <c r="B49" s="38" t="s">
        <v>19</v>
      </c>
      <c r="C49" s="20">
        <f>ROUND(E49/E$61,2)</f>
        <v>0.67</v>
      </c>
      <c r="D49" s="1">
        <v>29</v>
      </c>
      <c r="E49" s="40">
        <v>30</v>
      </c>
      <c r="F49" s="23"/>
      <c r="G49" s="20">
        <f>ROUND(E49*E$64,2)</f>
        <v>39.6</v>
      </c>
      <c r="H49" s="20">
        <f t="shared" si="4"/>
        <v>51.559200000000004</v>
      </c>
      <c r="I49" s="14">
        <f t="shared" si="1"/>
        <v>0</v>
      </c>
    </row>
    <row r="50" spans="1:9" ht="30" customHeight="1">
      <c r="A50" s="7" t="s">
        <v>57</v>
      </c>
      <c r="B50" s="38"/>
      <c r="C50" s="39"/>
      <c r="D50" s="38"/>
      <c r="E50" s="22"/>
      <c r="F50" s="39"/>
      <c r="G50" s="39"/>
      <c r="H50" s="39"/>
      <c r="I50" s="41"/>
    </row>
    <row r="51" spans="1:9" ht="15" customHeight="1">
      <c r="A51" s="7" t="s">
        <v>53</v>
      </c>
      <c r="B51" s="38" t="s">
        <v>19</v>
      </c>
      <c r="C51" s="20">
        <f>ROUND(E51/E$61,2)</f>
        <v>0.67</v>
      </c>
      <c r="D51" s="1">
        <v>30</v>
      </c>
      <c r="E51" s="22">
        <v>30</v>
      </c>
      <c r="F51" s="23"/>
      <c r="G51" s="20">
        <f>ROUND(E51*E$64,2)</f>
        <v>39.6</v>
      </c>
      <c r="H51" s="20">
        <f>G51*1.302</f>
        <v>51.559200000000004</v>
      </c>
      <c r="I51" s="14">
        <f t="shared" si="1"/>
        <v>0</v>
      </c>
    </row>
    <row r="52" spans="1:9" ht="14.25" customHeight="1">
      <c r="A52" s="7" t="s">
        <v>54</v>
      </c>
      <c r="B52" s="38" t="s">
        <v>19</v>
      </c>
      <c r="C52" s="20">
        <f>ROUND(E52/E$61,2)</f>
        <v>0.67</v>
      </c>
      <c r="D52" s="1">
        <v>31</v>
      </c>
      <c r="E52" s="22">
        <v>30</v>
      </c>
      <c r="F52" s="23"/>
      <c r="G52" s="20">
        <f>ROUND(E52*E$64,2)</f>
        <v>39.6</v>
      </c>
      <c r="H52" s="20">
        <f>G52*1.302</f>
        <v>51.559200000000004</v>
      </c>
      <c r="I52" s="14">
        <f t="shared" si="1"/>
        <v>0</v>
      </c>
    </row>
    <row r="53" spans="1:9" ht="27" customHeight="1">
      <c r="A53" s="7" t="s">
        <v>58</v>
      </c>
      <c r="B53" s="38"/>
      <c r="C53" s="20"/>
      <c r="D53" s="1"/>
      <c r="E53" s="22"/>
      <c r="F53" s="23"/>
      <c r="G53" s="20"/>
      <c r="H53" s="20"/>
      <c r="I53" s="14"/>
    </row>
    <row r="54" spans="1:9" ht="14.25" customHeight="1">
      <c r="A54" s="7" t="s">
        <v>59</v>
      </c>
      <c r="B54" s="38" t="s">
        <v>19</v>
      </c>
      <c r="C54" s="20">
        <f>ROUND(E54/E$61,2)</f>
        <v>1</v>
      </c>
      <c r="D54" s="1">
        <v>32</v>
      </c>
      <c r="E54" s="22">
        <v>45</v>
      </c>
      <c r="F54" s="23"/>
      <c r="G54" s="20">
        <f>ROUND(E54*E$64,2)</f>
        <v>59.4</v>
      </c>
      <c r="H54" s="20">
        <f>G54*1.302</f>
        <v>77.3388</v>
      </c>
      <c r="I54" s="14">
        <f t="shared" si="1"/>
        <v>0</v>
      </c>
    </row>
    <row r="55" spans="1:9" ht="13.5" customHeight="1">
      <c r="A55" s="36" t="s">
        <v>60</v>
      </c>
      <c r="B55" s="38"/>
      <c r="C55" s="20"/>
      <c r="D55" s="1"/>
      <c r="E55" s="22"/>
      <c r="F55" s="23"/>
      <c r="G55" s="20"/>
      <c r="H55" s="20"/>
      <c r="I55" s="14"/>
    </row>
    <row r="56" spans="1:9" ht="17.25" customHeight="1">
      <c r="A56" s="7" t="s">
        <v>74</v>
      </c>
      <c r="B56" s="38" t="s">
        <v>19</v>
      </c>
      <c r="C56" s="20">
        <f>ROUND(E56/E$61,2)</f>
        <v>1.11</v>
      </c>
      <c r="D56" s="1">
        <v>33</v>
      </c>
      <c r="E56" s="22">
        <v>50</v>
      </c>
      <c r="F56" s="23"/>
      <c r="G56" s="20">
        <f>ROUND(E56*E$64,2)</f>
        <v>66</v>
      </c>
      <c r="H56" s="20">
        <f>G56*1.302</f>
        <v>85.932</v>
      </c>
      <c r="I56" s="14">
        <f t="shared" si="1"/>
        <v>0</v>
      </c>
    </row>
    <row r="57" spans="1:9" ht="15.75" customHeight="1">
      <c r="A57" s="36" t="s">
        <v>64</v>
      </c>
      <c r="B57" s="38"/>
      <c r="C57" s="20"/>
      <c r="D57" s="1"/>
      <c r="E57" s="22"/>
      <c r="F57" s="23"/>
      <c r="G57" s="20"/>
      <c r="H57" s="20"/>
      <c r="I57" s="14"/>
    </row>
    <row r="58" spans="1:9" ht="38.25" customHeight="1">
      <c r="A58" s="7" t="s">
        <v>65</v>
      </c>
      <c r="B58" s="38" t="s">
        <v>19</v>
      </c>
      <c r="C58" s="20">
        <f>ROUND(E58/E$61,2)</f>
        <v>1.34</v>
      </c>
      <c r="D58" s="1">
        <v>34</v>
      </c>
      <c r="E58" s="22">
        <v>60</v>
      </c>
      <c r="F58" s="23"/>
      <c r="G58" s="20">
        <f>ROUND(E58*E$64,2)</f>
        <v>79.2</v>
      </c>
      <c r="H58" s="20">
        <f>G58*1.302</f>
        <v>103.11840000000001</v>
      </c>
      <c r="I58" s="14">
        <f t="shared" si="1"/>
        <v>0</v>
      </c>
    </row>
    <row r="59" spans="1:9" ht="28.5" customHeight="1">
      <c r="A59" s="7" t="s">
        <v>66</v>
      </c>
      <c r="B59" s="38"/>
      <c r="C59" s="20">
        <f>ROUND(E59/E$61,2)</f>
        <v>0.67</v>
      </c>
      <c r="D59" s="1">
        <v>35</v>
      </c>
      <c r="E59" s="22">
        <v>30</v>
      </c>
      <c r="F59" s="23"/>
      <c r="G59" s="20">
        <f>ROUND(E59*E$64,2)</f>
        <v>39.6</v>
      </c>
      <c r="H59" s="20">
        <f>G59*1.302</f>
        <v>51.559200000000004</v>
      </c>
      <c r="I59" s="14">
        <f t="shared" si="1"/>
        <v>0</v>
      </c>
    </row>
    <row r="60" spans="1:9" ht="12.75">
      <c r="A60" s="4" t="s">
        <v>8</v>
      </c>
      <c r="B60" s="5" t="s">
        <v>9</v>
      </c>
      <c r="C60" s="9">
        <f>SUM(C5:C59)</f>
        <v>35.030000000000015</v>
      </c>
      <c r="D60" s="12" t="s">
        <v>9</v>
      </c>
      <c r="E60" s="9">
        <f>SUM(E5:E59)</f>
        <v>1570</v>
      </c>
      <c r="F60" s="12" t="s">
        <v>9</v>
      </c>
      <c r="G60" s="29">
        <f>SUM(G5:G59)</f>
        <v>2072.4000000000005</v>
      </c>
      <c r="H60" s="12" t="s">
        <v>9</v>
      </c>
      <c r="I60" s="16" t="s">
        <v>9</v>
      </c>
    </row>
    <row r="61" spans="1:9" ht="12.75">
      <c r="A61" s="4" t="s">
        <v>174</v>
      </c>
      <c r="B61" s="5" t="s">
        <v>9</v>
      </c>
      <c r="C61" s="9">
        <f>C60/D59</f>
        <v>1.0008571428571433</v>
      </c>
      <c r="D61" s="12" t="s">
        <v>9</v>
      </c>
      <c r="E61" s="9">
        <f>ROUND(E60/D59,1)</f>
        <v>44.9</v>
      </c>
      <c r="F61" s="12" t="s">
        <v>9</v>
      </c>
      <c r="G61" s="30">
        <f>G60/D59</f>
        <v>59.211428571428584</v>
      </c>
      <c r="H61" s="12" t="s">
        <v>9</v>
      </c>
      <c r="I61" s="16" t="s">
        <v>9</v>
      </c>
    </row>
    <row r="62" spans="1:9" ht="15.75" customHeight="1">
      <c r="A62" s="44" t="s">
        <v>176</v>
      </c>
      <c r="B62" s="5" t="s">
        <v>9</v>
      </c>
      <c r="C62" s="5" t="s">
        <v>9</v>
      </c>
      <c r="D62" s="12" t="s">
        <v>9</v>
      </c>
      <c r="E62" s="13">
        <f>ROUND(1635.54/12,2)</f>
        <v>136.3</v>
      </c>
      <c r="F62" s="12" t="s">
        <v>9</v>
      </c>
      <c r="G62" s="12" t="s">
        <v>9</v>
      </c>
      <c r="H62" s="12" t="s">
        <v>9</v>
      </c>
      <c r="I62" s="16" t="s">
        <v>9</v>
      </c>
    </row>
    <row r="63" spans="1:9" ht="18.75" customHeight="1">
      <c r="A63" s="4" t="s">
        <v>175</v>
      </c>
      <c r="B63" s="5" t="s">
        <v>9</v>
      </c>
      <c r="C63" s="5" t="s">
        <v>9</v>
      </c>
      <c r="D63" s="12" t="s">
        <v>9</v>
      </c>
      <c r="E63" s="13">
        <f>ROUND(E62*60/E61,2)</f>
        <v>182.14</v>
      </c>
      <c r="F63" s="12" t="s">
        <v>9</v>
      </c>
      <c r="G63" s="12" t="s">
        <v>9</v>
      </c>
      <c r="H63" s="12" t="s">
        <v>9</v>
      </c>
      <c r="I63" s="16" t="s">
        <v>9</v>
      </c>
    </row>
    <row r="64" spans="1:9" ht="41.25" customHeight="1">
      <c r="A64" s="19" t="s">
        <v>191</v>
      </c>
      <c r="B64" s="5" t="s">
        <v>9</v>
      </c>
      <c r="C64" s="5" t="s">
        <v>9</v>
      </c>
      <c r="D64" s="12" t="s">
        <v>9</v>
      </c>
      <c r="E64" s="13">
        <f>ROUND(10766.94/E62/60,2)</f>
        <v>1.32</v>
      </c>
      <c r="F64" s="12" t="s">
        <v>9</v>
      </c>
      <c r="G64" s="12" t="s">
        <v>9</v>
      </c>
      <c r="H64" s="12" t="s">
        <v>9</v>
      </c>
      <c r="I64" s="16" t="s">
        <v>9</v>
      </c>
    </row>
  </sheetData>
  <sheetProtection/>
  <mergeCells count="1">
    <mergeCell ref="A1:I1"/>
  </mergeCells>
  <printOptions/>
  <pageMargins left="0.5118110236220472" right="0.11811023622047245" top="0.7480314960629921" bottom="0.35433070866141736" header="0.31496062992125984" footer="0.31496062992125984"/>
  <pageSetup fitToHeight="2" fitToWidth="1" horizontalDpi="600" verticalDpi="600" orientation="portrait" paperSize="9" scale="8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129"/>
  <sheetViews>
    <sheetView zoomScalePageLayoutView="0" workbookViewId="0" topLeftCell="A43">
      <selection activeCell="E125" sqref="E125"/>
    </sheetView>
  </sheetViews>
  <sheetFormatPr defaultColWidth="9.00390625" defaultRowHeight="12.75"/>
  <cols>
    <col min="1" max="1" width="43.375" style="2" customWidth="1"/>
    <col min="2" max="2" width="9.25390625" style="25" customWidth="1"/>
    <col min="3" max="3" width="8.00390625" style="25" customWidth="1"/>
    <col min="4" max="4" width="5.75390625" style="25" customWidth="1"/>
    <col min="5" max="5" width="8.00390625" style="25" customWidth="1"/>
    <col min="6" max="6" width="6.875" style="25" customWidth="1"/>
    <col min="7" max="8" width="9.375" style="25" customWidth="1"/>
    <col min="9" max="9" width="8.25390625" style="26" customWidth="1"/>
    <col min="10" max="16384" width="9.125" style="2" customWidth="1"/>
  </cols>
  <sheetData>
    <row r="1" spans="1:9" ht="18.75" customHeight="1">
      <c r="A1" s="63" t="s">
        <v>181</v>
      </c>
      <c r="B1" s="64"/>
      <c r="C1" s="64"/>
      <c r="D1" s="64"/>
      <c r="E1" s="64"/>
      <c r="F1" s="64"/>
      <c r="G1" s="64"/>
      <c r="H1" s="64"/>
      <c r="I1" s="64"/>
    </row>
    <row r="2" spans="1:9" ht="60">
      <c r="A2" s="1" t="s">
        <v>0</v>
      </c>
      <c r="B2" s="1" t="s">
        <v>6</v>
      </c>
      <c r="C2" s="1" t="s">
        <v>13</v>
      </c>
      <c r="D2" s="1" t="s">
        <v>7</v>
      </c>
      <c r="E2" s="1" t="s">
        <v>14</v>
      </c>
      <c r="F2" s="1" t="s">
        <v>10</v>
      </c>
      <c r="G2" s="1" t="s">
        <v>11</v>
      </c>
      <c r="H2" s="1" t="s">
        <v>15</v>
      </c>
      <c r="I2" s="14" t="s">
        <v>12</v>
      </c>
    </row>
    <row r="3" spans="1:9" ht="12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11" ht="13.5" customHeight="1">
      <c r="A4" s="4" t="s">
        <v>1</v>
      </c>
      <c r="B4" s="5"/>
      <c r="C4" s="5"/>
      <c r="D4" s="5"/>
      <c r="E4" s="5"/>
      <c r="F4" s="5"/>
      <c r="G4" s="5"/>
      <c r="H4" s="5"/>
      <c r="I4" s="15"/>
      <c r="J4" s="6"/>
      <c r="K4" s="6"/>
    </row>
    <row r="5" spans="1:11" ht="13.5" customHeight="1">
      <c r="A5" s="45" t="s">
        <v>24</v>
      </c>
      <c r="B5" s="46" t="s">
        <v>19</v>
      </c>
      <c r="C5" s="20">
        <f>ROUND(E5/E$122,2)</f>
        <v>2.26</v>
      </c>
      <c r="D5" s="46">
        <v>1</v>
      </c>
      <c r="E5" s="46">
        <v>60</v>
      </c>
      <c r="F5" s="46"/>
      <c r="G5" s="20">
        <f>ROUND(E5*E$125,2)</f>
        <v>55.8</v>
      </c>
      <c r="H5" s="20">
        <f aca="true" t="shared" si="0" ref="H5:H14">G5*1.302</f>
        <v>72.6516</v>
      </c>
      <c r="I5" s="14">
        <f aca="true" t="shared" si="1" ref="I5:I120">IF(F5&gt;0,H5/F5,0)</f>
        <v>0</v>
      </c>
      <c r="J5" s="6"/>
      <c r="K5" s="6"/>
    </row>
    <row r="6" spans="1:11" s="42" customFormat="1" ht="12">
      <c r="A6" s="7" t="s">
        <v>75</v>
      </c>
      <c r="B6" s="47"/>
      <c r="C6" s="20"/>
      <c r="D6" s="47"/>
      <c r="E6" s="48"/>
      <c r="F6" s="49"/>
      <c r="G6" s="49"/>
      <c r="H6" s="49"/>
      <c r="I6" s="50"/>
      <c r="J6" s="51"/>
      <c r="K6" s="51"/>
    </row>
    <row r="7" spans="1:11" s="42" customFormat="1" ht="36">
      <c r="A7" s="7" t="s">
        <v>148</v>
      </c>
      <c r="B7" s="52" t="s">
        <v>19</v>
      </c>
      <c r="C7" s="20">
        <f>ROUND(E7/E$122,2)</f>
        <v>1.5</v>
      </c>
      <c r="D7" s="1">
        <v>2</v>
      </c>
      <c r="E7" s="21">
        <v>40</v>
      </c>
      <c r="F7" s="20"/>
      <c r="G7" s="20">
        <f>ROUND(E7*E$125,2)</f>
        <v>37.2</v>
      </c>
      <c r="H7" s="20">
        <f t="shared" si="0"/>
        <v>48.434400000000004</v>
      </c>
      <c r="I7" s="14">
        <f t="shared" si="1"/>
        <v>0</v>
      </c>
      <c r="J7" s="51"/>
      <c r="K7" s="51"/>
    </row>
    <row r="8" spans="1:11" s="42" customFormat="1" ht="12">
      <c r="A8" s="7" t="s">
        <v>177</v>
      </c>
      <c r="B8" s="52" t="s">
        <v>105</v>
      </c>
      <c r="C8" s="20">
        <f>ROUND(E8/E$122,2)</f>
        <v>0.3</v>
      </c>
      <c r="D8" s="1">
        <v>3</v>
      </c>
      <c r="E8" s="21">
        <v>8</v>
      </c>
      <c r="F8" s="20"/>
      <c r="G8" s="20">
        <f>ROUND(E8*E$125,2)</f>
        <v>7.44</v>
      </c>
      <c r="H8" s="20">
        <f t="shared" si="0"/>
        <v>9.68688</v>
      </c>
      <c r="I8" s="14">
        <f t="shared" si="1"/>
        <v>0</v>
      </c>
      <c r="J8" s="53"/>
      <c r="K8" s="51"/>
    </row>
    <row r="9" spans="1:11" s="42" customFormat="1" ht="24">
      <c r="A9" s="7" t="s">
        <v>180</v>
      </c>
      <c r="B9" s="52" t="s">
        <v>105</v>
      </c>
      <c r="C9" s="20">
        <f>ROUND(E9/E$122,2)</f>
        <v>0.49</v>
      </c>
      <c r="D9" s="1">
        <v>4</v>
      </c>
      <c r="E9" s="21">
        <v>13</v>
      </c>
      <c r="F9" s="20"/>
      <c r="G9" s="20">
        <f>ROUND(E9*E$125,2)</f>
        <v>12.09</v>
      </c>
      <c r="H9" s="20">
        <f t="shared" si="0"/>
        <v>15.74118</v>
      </c>
      <c r="I9" s="14">
        <f t="shared" si="1"/>
        <v>0</v>
      </c>
      <c r="J9" s="51"/>
      <c r="K9" s="51"/>
    </row>
    <row r="10" spans="1:11" s="42" customFormat="1" ht="12">
      <c r="A10" s="7" t="s">
        <v>76</v>
      </c>
      <c r="B10" s="1" t="s">
        <v>19</v>
      </c>
      <c r="C10" s="20">
        <f>ROUND(E10/E$122,2)</f>
        <v>0.23</v>
      </c>
      <c r="D10" s="1">
        <v>5</v>
      </c>
      <c r="E10" s="21">
        <v>6</v>
      </c>
      <c r="F10" s="20"/>
      <c r="G10" s="20">
        <f>ROUND(E10*E$125,2)</f>
        <v>5.58</v>
      </c>
      <c r="H10" s="20">
        <f>G10*1.302</f>
        <v>7.265160000000001</v>
      </c>
      <c r="I10" s="14">
        <f>IF(F10&gt;0,H10/F10,0)</f>
        <v>0</v>
      </c>
      <c r="J10" s="53"/>
      <c r="K10" s="51"/>
    </row>
    <row r="11" spans="1:11" s="42" customFormat="1" ht="24">
      <c r="A11" s="7" t="s">
        <v>77</v>
      </c>
      <c r="B11" s="1"/>
      <c r="C11" s="20"/>
      <c r="D11" s="1"/>
      <c r="E11" s="21"/>
      <c r="F11" s="20"/>
      <c r="G11" s="20"/>
      <c r="H11" s="20"/>
      <c r="I11" s="14"/>
      <c r="J11" s="51"/>
      <c r="K11" s="51"/>
    </row>
    <row r="12" spans="1:11" s="42" customFormat="1" ht="24">
      <c r="A12" s="7" t="s">
        <v>78</v>
      </c>
      <c r="B12" s="1" t="s">
        <v>19</v>
      </c>
      <c r="C12" s="20">
        <f>ROUND(E12/E$122,2)</f>
        <v>0.45</v>
      </c>
      <c r="D12" s="1">
        <v>6</v>
      </c>
      <c r="E12" s="21">
        <v>12</v>
      </c>
      <c r="F12" s="20"/>
      <c r="G12" s="20">
        <f>ROUND(E12*E$125,2)</f>
        <v>11.16</v>
      </c>
      <c r="H12" s="20">
        <f t="shared" si="0"/>
        <v>14.530320000000001</v>
      </c>
      <c r="I12" s="14">
        <f t="shared" si="1"/>
        <v>0</v>
      </c>
      <c r="J12" s="51"/>
      <c r="K12" s="51"/>
    </row>
    <row r="13" spans="1:11" s="42" customFormat="1" ht="13.5" customHeight="1">
      <c r="A13" s="7" t="s">
        <v>79</v>
      </c>
      <c r="B13" s="1" t="s">
        <v>19</v>
      </c>
      <c r="C13" s="20">
        <f>ROUND(E13/E$122,2)</f>
        <v>0.75</v>
      </c>
      <c r="D13" s="1">
        <v>7</v>
      </c>
      <c r="E13" s="21">
        <v>20</v>
      </c>
      <c r="F13" s="20"/>
      <c r="G13" s="20">
        <f>ROUND(E13*E$125,2)</f>
        <v>18.6</v>
      </c>
      <c r="H13" s="20">
        <f t="shared" si="0"/>
        <v>24.217200000000002</v>
      </c>
      <c r="I13" s="14">
        <f t="shared" si="1"/>
        <v>0</v>
      </c>
      <c r="J13" s="51"/>
      <c r="K13" s="51"/>
    </row>
    <row r="14" spans="1:10" s="42" customFormat="1" ht="48">
      <c r="A14" s="7" t="s">
        <v>152</v>
      </c>
      <c r="B14" s="1" t="s">
        <v>19</v>
      </c>
      <c r="C14" s="1">
        <f>ROUND(E14/E$122,2)</f>
        <v>0.94</v>
      </c>
      <c r="D14" s="1">
        <v>8</v>
      </c>
      <c r="E14" s="21">
        <v>25</v>
      </c>
      <c r="F14" s="20"/>
      <c r="G14" s="56">
        <f>ROUND(E14*E$125,2)</f>
        <v>23.25</v>
      </c>
      <c r="H14" s="21">
        <f t="shared" si="0"/>
        <v>30.2715</v>
      </c>
      <c r="I14" s="14">
        <f t="shared" si="1"/>
        <v>0</v>
      </c>
      <c r="J14" s="51"/>
    </row>
    <row r="15" spans="1:10" s="42" customFormat="1" ht="12">
      <c r="A15" s="7" t="s">
        <v>80</v>
      </c>
      <c r="B15" s="1"/>
      <c r="C15" s="1"/>
      <c r="D15" s="1"/>
      <c r="E15" s="21"/>
      <c r="F15" s="20"/>
      <c r="G15" s="21"/>
      <c r="H15" s="21"/>
      <c r="I15" s="14"/>
      <c r="J15" s="51"/>
    </row>
    <row r="16" spans="1:10" s="42" customFormat="1" ht="12">
      <c r="A16" s="7" t="s">
        <v>81</v>
      </c>
      <c r="B16" s="1" t="s">
        <v>19</v>
      </c>
      <c r="C16" s="20">
        <f>ROUND(E16/E$122,2)</f>
        <v>1.13</v>
      </c>
      <c r="D16" s="1">
        <v>9</v>
      </c>
      <c r="E16" s="21">
        <v>30</v>
      </c>
      <c r="F16" s="20"/>
      <c r="G16" s="20">
        <f>ROUND(E16*E$125,2)</f>
        <v>27.9</v>
      </c>
      <c r="H16" s="20">
        <f>G16*1.302</f>
        <v>36.3258</v>
      </c>
      <c r="I16" s="14">
        <f t="shared" si="1"/>
        <v>0</v>
      </c>
      <c r="J16" s="51"/>
    </row>
    <row r="17" spans="1:10" s="42" customFormat="1" ht="16.5" customHeight="1">
      <c r="A17" s="7" t="s">
        <v>82</v>
      </c>
      <c r="B17" s="1" t="s">
        <v>19</v>
      </c>
      <c r="C17" s="20">
        <f>ROUND(E17/E$122,2)</f>
        <v>2.26</v>
      </c>
      <c r="D17" s="1">
        <v>10</v>
      </c>
      <c r="E17" s="21">
        <v>60</v>
      </c>
      <c r="F17" s="20"/>
      <c r="G17" s="20">
        <f>ROUND(E17*E$125,2)</f>
        <v>55.8</v>
      </c>
      <c r="H17" s="20">
        <f>G17*1.302</f>
        <v>72.6516</v>
      </c>
      <c r="I17" s="14">
        <f t="shared" si="1"/>
        <v>0</v>
      </c>
      <c r="J17" s="51"/>
    </row>
    <row r="18" spans="1:10" s="42" customFormat="1" ht="12">
      <c r="A18" s="7" t="s">
        <v>83</v>
      </c>
      <c r="B18" s="1" t="s">
        <v>84</v>
      </c>
      <c r="C18" s="20">
        <f>ROUND(E18/E$122,2)</f>
        <v>0.75</v>
      </c>
      <c r="D18" s="1">
        <v>11</v>
      </c>
      <c r="E18" s="21">
        <v>20</v>
      </c>
      <c r="F18" s="20"/>
      <c r="G18" s="20">
        <f>ROUND(E18*E$125,2)</f>
        <v>18.6</v>
      </c>
      <c r="H18" s="20">
        <f>G18*1.302</f>
        <v>24.217200000000002</v>
      </c>
      <c r="I18" s="14">
        <f t="shared" si="1"/>
        <v>0</v>
      </c>
      <c r="J18" s="51"/>
    </row>
    <row r="19" spans="1:10" s="42" customFormat="1" ht="24">
      <c r="A19" s="7" t="s">
        <v>85</v>
      </c>
      <c r="B19" s="1" t="s">
        <v>19</v>
      </c>
      <c r="C19" s="20">
        <f>ROUND(E19/E$122,2)</f>
        <v>1.32</v>
      </c>
      <c r="D19" s="1">
        <v>12</v>
      </c>
      <c r="E19" s="21">
        <v>35</v>
      </c>
      <c r="F19" s="20"/>
      <c r="G19" s="20">
        <f>ROUND(E19*E$125,2)</f>
        <v>32.55</v>
      </c>
      <c r="H19" s="20">
        <f>G19*1.302</f>
        <v>42.3801</v>
      </c>
      <c r="I19" s="14">
        <f>IF(F19&gt;0,H19/F19,0)</f>
        <v>0</v>
      </c>
      <c r="J19" s="51"/>
    </row>
    <row r="20" spans="1:10" s="42" customFormat="1" ht="36">
      <c r="A20" s="7" t="s">
        <v>153</v>
      </c>
      <c r="B20" s="1" t="s">
        <v>19</v>
      </c>
      <c r="C20" s="20">
        <f>ROUND(E20/E$122,2)</f>
        <v>1.32</v>
      </c>
      <c r="D20" s="1">
        <v>13</v>
      </c>
      <c r="E20" s="21">
        <v>35</v>
      </c>
      <c r="F20" s="20"/>
      <c r="G20" s="20">
        <f>ROUND(E20*E$125,2)</f>
        <v>32.55</v>
      </c>
      <c r="H20" s="20">
        <f>G20*1.302</f>
        <v>42.3801</v>
      </c>
      <c r="I20" s="14">
        <f>IF(F20&gt;0,H20/F20,0)</f>
        <v>0</v>
      </c>
      <c r="J20" s="51"/>
    </row>
    <row r="21" spans="1:10" s="42" customFormat="1" ht="48">
      <c r="A21" s="7" t="s">
        <v>86</v>
      </c>
      <c r="B21" s="1"/>
      <c r="C21" s="20"/>
      <c r="D21" s="1"/>
      <c r="E21" s="21"/>
      <c r="F21" s="20"/>
      <c r="G21" s="20"/>
      <c r="H21" s="20"/>
      <c r="I21" s="14"/>
      <c r="J21" s="51"/>
    </row>
    <row r="22" spans="1:10" s="42" customFormat="1" ht="12">
      <c r="A22" s="7" t="s">
        <v>179</v>
      </c>
      <c r="B22" s="52" t="s">
        <v>178</v>
      </c>
      <c r="C22" s="20">
        <f aca="true" t="shared" si="2" ref="C22:C27">ROUND(E22/E$122,2)</f>
        <v>0.28</v>
      </c>
      <c r="D22" s="1">
        <v>14</v>
      </c>
      <c r="E22" s="21">
        <v>7.5</v>
      </c>
      <c r="F22" s="20"/>
      <c r="G22" s="20">
        <f aca="true" t="shared" si="3" ref="G22:G27">ROUND(E22*E$125,2)</f>
        <v>6.98</v>
      </c>
      <c r="H22" s="20">
        <f aca="true" t="shared" si="4" ref="H22:H38">G22*1.302</f>
        <v>9.08796</v>
      </c>
      <c r="I22" s="14">
        <f>IF(F22&gt;0,H22/F22,0)</f>
        <v>0</v>
      </c>
      <c r="J22" s="51"/>
    </row>
    <row r="23" spans="1:10" s="42" customFormat="1" ht="24">
      <c r="A23" s="7" t="s">
        <v>149</v>
      </c>
      <c r="B23" s="52" t="s">
        <v>19</v>
      </c>
      <c r="C23" s="20">
        <f t="shared" si="2"/>
        <v>0.94</v>
      </c>
      <c r="D23" s="1">
        <v>15</v>
      </c>
      <c r="E23" s="21">
        <v>25</v>
      </c>
      <c r="F23" s="20"/>
      <c r="G23" s="20">
        <f t="shared" si="3"/>
        <v>23.25</v>
      </c>
      <c r="H23" s="20">
        <f t="shared" si="4"/>
        <v>30.2715</v>
      </c>
      <c r="I23" s="14">
        <f>IF(F23&gt;0,H23/F23,0)</f>
        <v>0</v>
      </c>
      <c r="J23" s="51"/>
    </row>
    <row r="24" spans="1:10" s="42" customFormat="1" ht="25.5" customHeight="1">
      <c r="A24" s="7" t="s">
        <v>150</v>
      </c>
      <c r="B24" s="1" t="s">
        <v>19</v>
      </c>
      <c r="C24" s="20">
        <f t="shared" si="2"/>
        <v>1.5</v>
      </c>
      <c r="D24" s="1">
        <v>16</v>
      </c>
      <c r="E24" s="21">
        <v>40</v>
      </c>
      <c r="F24" s="20"/>
      <c r="G24" s="20">
        <f t="shared" si="3"/>
        <v>37.2</v>
      </c>
      <c r="H24" s="20">
        <f t="shared" si="4"/>
        <v>48.434400000000004</v>
      </c>
      <c r="I24" s="14">
        <f>IF(F24&gt;0,H24/F24,0)</f>
        <v>0</v>
      </c>
      <c r="J24" s="51"/>
    </row>
    <row r="25" spans="1:10" s="42" customFormat="1" ht="36">
      <c r="A25" s="7" t="s">
        <v>151</v>
      </c>
      <c r="B25" s="1" t="s">
        <v>19</v>
      </c>
      <c r="C25" s="20">
        <f t="shared" si="2"/>
        <v>1.69</v>
      </c>
      <c r="D25" s="1">
        <v>17</v>
      </c>
      <c r="E25" s="21">
        <v>45</v>
      </c>
      <c r="F25" s="20"/>
      <c r="G25" s="20">
        <f t="shared" si="3"/>
        <v>41.85</v>
      </c>
      <c r="H25" s="20">
        <f t="shared" si="4"/>
        <v>54.4887</v>
      </c>
      <c r="I25" s="14">
        <f>IF(F25&gt;0,H25/F25,0)</f>
        <v>0</v>
      </c>
      <c r="J25" s="51"/>
    </row>
    <row r="26" spans="1:10" s="42" customFormat="1" ht="36">
      <c r="A26" s="7" t="s">
        <v>87</v>
      </c>
      <c r="B26" s="1" t="s">
        <v>19</v>
      </c>
      <c r="C26" s="20">
        <f t="shared" si="2"/>
        <v>1.13</v>
      </c>
      <c r="D26" s="1">
        <v>18</v>
      </c>
      <c r="E26" s="21">
        <v>30</v>
      </c>
      <c r="F26" s="20"/>
      <c r="G26" s="20">
        <f t="shared" si="3"/>
        <v>27.9</v>
      </c>
      <c r="H26" s="20">
        <f t="shared" si="4"/>
        <v>36.3258</v>
      </c>
      <c r="I26" s="14">
        <f t="shared" si="1"/>
        <v>0</v>
      </c>
      <c r="J26" s="51"/>
    </row>
    <row r="27" spans="1:10" ht="36">
      <c r="A27" s="7" t="s">
        <v>88</v>
      </c>
      <c r="B27" s="38" t="s">
        <v>19</v>
      </c>
      <c r="C27" s="20">
        <f t="shared" si="2"/>
        <v>2.26</v>
      </c>
      <c r="D27" s="1">
        <v>19</v>
      </c>
      <c r="E27" s="21">
        <v>60</v>
      </c>
      <c r="F27" s="20"/>
      <c r="G27" s="20">
        <f t="shared" si="3"/>
        <v>55.8</v>
      </c>
      <c r="H27" s="20">
        <f t="shared" si="4"/>
        <v>72.6516</v>
      </c>
      <c r="I27" s="14">
        <f t="shared" si="1"/>
        <v>0</v>
      </c>
      <c r="J27" s="6"/>
    </row>
    <row r="28" spans="1:10" ht="36">
      <c r="A28" s="7" t="s">
        <v>154</v>
      </c>
      <c r="B28" s="1"/>
      <c r="C28" s="20"/>
      <c r="D28" s="1"/>
      <c r="E28" s="21"/>
      <c r="F28" s="20"/>
      <c r="G28" s="20"/>
      <c r="H28" s="20"/>
      <c r="I28" s="14"/>
      <c r="J28" s="6"/>
    </row>
    <row r="29" spans="1:10" ht="12">
      <c r="A29" s="7" t="s">
        <v>155</v>
      </c>
      <c r="B29" s="38" t="s">
        <v>19</v>
      </c>
      <c r="C29" s="20">
        <f aca="true" t="shared" si="5" ref="C29:C38">ROUND(E29/E$122,2)</f>
        <v>0.75</v>
      </c>
      <c r="D29" s="1">
        <v>20</v>
      </c>
      <c r="E29" s="21">
        <v>20</v>
      </c>
      <c r="F29" s="20"/>
      <c r="G29" s="20">
        <f aca="true" t="shared" si="6" ref="G29:G38">ROUND(E29*E$125,2)</f>
        <v>18.6</v>
      </c>
      <c r="H29" s="20">
        <f t="shared" si="4"/>
        <v>24.217200000000002</v>
      </c>
      <c r="I29" s="14">
        <f t="shared" si="1"/>
        <v>0</v>
      </c>
      <c r="J29" s="6"/>
    </row>
    <row r="30" spans="1:10" ht="12">
      <c r="A30" s="7" t="s">
        <v>89</v>
      </c>
      <c r="B30" s="38" t="s">
        <v>19</v>
      </c>
      <c r="C30" s="1">
        <f t="shared" si="5"/>
        <v>0.38</v>
      </c>
      <c r="D30" s="1">
        <v>21</v>
      </c>
      <c r="E30" s="21">
        <v>10</v>
      </c>
      <c r="F30" s="20"/>
      <c r="G30" s="21">
        <f t="shared" si="6"/>
        <v>9.3</v>
      </c>
      <c r="H30" s="21">
        <f t="shared" si="4"/>
        <v>12.108600000000001</v>
      </c>
      <c r="I30" s="14">
        <f t="shared" si="1"/>
        <v>0</v>
      </c>
      <c r="J30" s="6"/>
    </row>
    <row r="31" spans="1:10" ht="12">
      <c r="A31" s="7" t="s">
        <v>156</v>
      </c>
      <c r="B31" s="38" t="s">
        <v>19</v>
      </c>
      <c r="C31" s="20">
        <f t="shared" si="5"/>
        <v>0.19</v>
      </c>
      <c r="D31" s="1">
        <v>22</v>
      </c>
      <c r="E31" s="21">
        <v>5</v>
      </c>
      <c r="F31" s="20"/>
      <c r="G31" s="20">
        <f t="shared" si="6"/>
        <v>4.65</v>
      </c>
      <c r="H31" s="20">
        <f t="shared" si="4"/>
        <v>6.0543000000000005</v>
      </c>
      <c r="I31" s="14">
        <f t="shared" si="1"/>
        <v>0</v>
      </c>
      <c r="J31" s="6"/>
    </row>
    <row r="32" spans="1:10" ht="12">
      <c r="A32" s="7" t="s">
        <v>157</v>
      </c>
      <c r="B32" s="38" t="s">
        <v>19</v>
      </c>
      <c r="C32" s="20">
        <f t="shared" si="5"/>
        <v>0.19</v>
      </c>
      <c r="D32" s="1">
        <v>23</v>
      </c>
      <c r="E32" s="10">
        <v>5</v>
      </c>
      <c r="F32" s="17"/>
      <c r="G32" s="20">
        <f t="shared" si="6"/>
        <v>4.65</v>
      </c>
      <c r="H32" s="20">
        <f t="shared" si="4"/>
        <v>6.0543000000000005</v>
      </c>
      <c r="I32" s="14">
        <f aca="true" t="shared" si="7" ref="I32:I38">IF(F32&gt;0,H32/F32,0)</f>
        <v>0</v>
      </c>
      <c r="J32" s="6"/>
    </row>
    <row r="33" spans="1:10" ht="12">
      <c r="A33" s="7" t="s">
        <v>91</v>
      </c>
      <c r="B33" s="38" t="s">
        <v>19</v>
      </c>
      <c r="C33" s="20">
        <f t="shared" si="5"/>
        <v>0.19</v>
      </c>
      <c r="D33" s="1">
        <v>24</v>
      </c>
      <c r="E33" s="10">
        <v>5</v>
      </c>
      <c r="F33" s="17"/>
      <c r="G33" s="20">
        <f t="shared" si="6"/>
        <v>4.65</v>
      </c>
      <c r="H33" s="20">
        <f t="shared" si="4"/>
        <v>6.0543000000000005</v>
      </c>
      <c r="I33" s="14">
        <f t="shared" si="7"/>
        <v>0</v>
      </c>
      <c r="J33" s="6"/>
    </row>
    <row r="34" spans="1:10" s="42" customFormat="1" ht="12">
      <c r="A34" s="7" t="s">
        <v>158</v>
      </c>
      <c r="B34" s="1" t="s">
        <v>19</v>
      </c>
      <c r="C34" s="20">
        <f t="shared" si="5"/>
        <v>0.38</v>
      </c>
      <c r="D34" s="1">
        <v>25</v>
      </c>
      <c r="E34" s="54">
        <v>10</v>
      </c>
      <c r="F34" s="55"/>
      <c r="G34" s="20">
        <f t="shared" si="6"/>
        <v>9.3</v>
      </c>
      <c r="H34" s="20">
        <f t="shared" si="4"/>
        <v>12.108600000000001</v>
      </c>
      <c r="I34" s="14">
        <f t="shared" si="7"/>
        <v>0</v>
      </c>
      <c r="J34" s="51"/>
    </row>
    <row r="35" spans="1:10" s="42" customFormat="1" ht="12">
      <c r="A35" s="7" t="s">
        <v>159</v>
      </c>
      <c r="B35" s="1" t="s">
        <v>19</v>
      </c>
      <c r="C35" s="20">
        <f t="shared" si="5"/>
        <v>0.19</v>
      </c>
      <c r="D35" s="1">
        <v>26</v>
      </c>
      <c r="E35" s="54">
        <v>5</v>
      </c>
      <c r="F35" s="55"/>
      <c r="G35" s="20">
        <f t="shared" si="6"/>
        <v>4.65</v>
      </c>
      <c r="H35" s="20">
        <f t="shared" si="4"/>
        <v>6.0543000000000005</v>
      </c>
      <c r="I35" s="14">
        <f t="shared" si="7"/>
        <v>0</v>
      </c>
      <c r="J35" s="51"/>
    </row>
    <row r="36" spans="1:10" s="42" customFormat="1" ht="12">
      <c r="A36" s="7" t="s">
        <v>160</v>
      </c>
      <c r="B36" s="1" t="s">
        <v>19</v>
      </c>
      <c r="C36" s="20">
        <f t="shared" si="5"/>
        <v>0.38</v>
      </c>
      <c r="D36" s="1">
        <v>27</v>
      </c>
      <c r="E36" s="54">
        <v>10</v>
      </c>
      <c r="F36" s="55"/>
      <c r="G36" s="20">
        <f t="shared" si="6"/>
        <v>9.3</v>
      </c>
      <c r="H36" s="20">
        <f t="shared" si="4"/>
        <v>12.108600000000001</v>
      </c>
      <c r="I36" s="14">
        <f t="shared" si="7"/>
        <v>0</v>
      </c>
      <c r="J36" s="51"/>
    </row>
    <row r="37" spans="1:10" s="42" customFormat="1" ht="24">
      <c r="A37" s="7" t="s">
        <v>161</v>
      </c>
      <c r="B37" s="1" t="s">
        <v>19</v>
      </c>
      <c r="C37" s="20">
        <f t="shared" si="5"/>
        <v>0.56</v>
      </c>
      <c r="D37" s="1">
        <v>28</v>
      </c>
      <c r="E37" s="21">
        <v>15</v>
      </c>
      <c r="F37" s="20"/>
      <c r="G37" s="20">
        <f t="shared" si="6"/>
        <v>13.95</v>
      </c>
      <c r="H37" s="20">
        <f t="shared" si="4"/>
        <v>18.1629</v>
      </c>
      <c r="I37" s="14">
        <f t="shared" si="7"/>
        <v>0</v>
      </c>
      <c r="J37" s="51"/>
    </row>
    <row r="38" spans="1:10" ht="24">
      <c r="A38" s="7" t="s">
        <v>90</v>
      </c>
      <c r="B38" s="38" t="s">
        <v>19</v>
      </c>
      <c r="C38" s="24">
        <f t="shared" si="5"/>
        <v>0.94</v>
      </c>
      <c r="D38" s="1">
        <v>29</v>
      </c>
      <c r="E38" s="22">
        <v>25</v>
      </c>
      <c r="F38" s="23"/>
      <c r="G38" s="20">
        <f t="shared" si="6"/>
        <v>23.25</v>
      </c>
      <c r="H38" s="20">
        <f t="shared" si="4"/>
        <v>30.2715</v>
      </c>
      <c r="I38" s="14">
        <f t="shared" si="7"/>
        <v>0</v>
      </c>
      <c r="J38" s="6"/>
    </row>
    <row r="39" spans="1:10" ht="12">
      <c r="A39" s="36" t="s">
        <v>2</v>
      </c>
      <c r="B39" s="24"/>
      <c r="C39" s="24"/>
      <c r="D39" s="1"/>
      <c r="E39" s="22"/>
      <c r="F39" s="23"/>
      <c r="G39" s="27"/>
      <c r="H39" s="22"/>
      <c r="I39" s="14"/>
      <c r="J39" s="6"/>
    </row>
    <row r="40" spans="1:10" ht="84">
      <c r="A40" s="7" t="s">
        <v>162</v>
      </c>
      <c r="B40" s="24"/>
      <c r="C40" s="27"/>
      <c r="D40" s="1"/>
      <c r="E40" s="22"/>
      <c r="F40" s="23"/>
      <c r="G40" s="27"/>
      <c r="H40" s="23"/>
      <c r="I40" s="14"/>
      <c r="J40" s="6"/>
    </row>
    <row r="41" spans="1:10" s="42" customFormat="1" ht="48">
      <c r="A41" s="7" t="s">
        <v>92</v>
      </c>
      <c r="B41" s="1" t="s">
        <v>19</v>
      </c>
      <c r="C41" s="20">
        <f>ROUND(E41/E$122,2)</f>
        <v>0.94</v>
      </c>
      <c r="D41" s="1">
        <v>30</v>
      </c>
      <c r="E41" s="21">
        <v>25</v>
      </c>
      <c r="F41" s="20"/>
      <c r="G41" s="20">
        <f>ROUND(E41*E$125,2)</f>
        <v>23.25</v>
      </c>
      <c r="H41" s="20">
        <f aca="true" t="shared" si="8" ref="H41:H56">G41*1.302</f>
        <v>30.2715</v>
      </c>
      <c r="I41" s="14">
        <f t="shared" si="1"/>
        <v>0</v>
      </c>
      <c r="J41" s="51"/>
    </row>
    <row r="42" spans="1:10" ht="24">
      <c r="A42" s="7" t="s">
        <v>93</v>
      </c>
      <c r="B42" s="38" t="s">
        <v>19</v>
      </c>
      <c r="C42" s="20">
        <f>ROUND(E42/E$122,2)</f>
        <v>2.26</v>
      </c>
      <c r="D42" s="1">
        <v>31</v>
      </c>
      <c r="E42" s="22">
        <v>60</v>
      </c>
      <c r="F42" s="23"/>
      <c r="G42" s="20">
        <f>ROUND(E42*E$125,2)</f>
        <v>55.8</v>
      </c>
      <c r="H42" s="20">
        <f t="shared" si="8"/>
        <v>72.6516</v>
      </c>
      <c r="I42" s="14">
        <f t="shared" si="1"/>
        <v>0</v>
      </c>
      <c r="J42" s="6"/>
    </row>
    <row r="43" spans="1:10" ht="36">
      <c r="A43" s="7" t="s">
        <v>94</v>
      </c>
      <c r="B43" s="38" t="s">
        <v>19</v>
      </c>
      <c r="C43" s="20">
        <f>ROUND(E43/E$122,2)</f>
        <v>0.75</v>
      </c>
      <c r="D43" s="1">
        <v>32</v>
      </c>
      <c r="E43" s="22">
        <v>20</v>
      </c>
      <c r="F43" s="23"/>
      <c r="G43" s="20">
        <f>ROUND(E43*E$125,2)</f>
        <v>18.6</v>
      </c>
      <c r="H43" s="20">
        <f t="shared" si="8"/>
        <v>24.217200000000002</v>
      </c>
      <c r="I43" s="14">
        <f t="shared" si="1"/>
        <v>0</v>
      </c>
      <c r="J43" s="6"/>
    </row>
    <row r="44" spans="1:10" ht="12">
      <c r="A44" s="7" t="s">
        <v>163</v>
      </c>
      <c r="B44" s="38" t="s">
        <v>19</v>
      </c>
      <c r="C44" s="20">
        <f>ROUND(E44/E$122,2)</f>
        <v>0.75</v>
      </c>
      <c r="D44" s="1">
        <v>33</v>
      </c>
      <c r="E44" s="40">
        <v>20</v>
      </c>
      <c r="F44" s="23"/>
      <c r="G44" s="20">
        <f>ROUND(E44*E$125,2)</f>
        <v>18.6</v>
      </c>
      <c r="H44" s="20">
        <f t="shared" si="8"/>
        <v>24.217200000000002</v>
      </c>
      <c r="I44" s="14">
        <f t="shared" si="1"/>
        <v>0</v>
      </c>
      <c r="J44" s="6"/>
    </row>
    <row r="45" spans="1:10" ht="48">
      <c r="A45" s="7" t="s">
        <v>170</v>
      </c>
      <c r="B45" s="38" t="s">
        <v>19</v>
      </c>
      <c r="C45" s="20"/>
      <c r="D45" s="1"/>
      <c r="E45" s="22"/>
      <c r="F45" s="23"/>
      <c r="G45" s="20"/>
      <c r="H45" s="20"/>
      <c r="I45" s="14"/>
      <c r="J45" s="6"/>
    </row>
    <row r="46" spans="1:10" s="42" customFormat="1" ht="12">
      <c r="A46" s="7" t="s">
        <v>164</v>
      </c>
      <c r="B46" s="1" t="s">
        <v>19</v>
      </c>
      <c r="C46" s="20">
        <f aca="true" t="shared" si="9" ref="C46:C51">ROUND(E46/E$122,2)</f>
        <v>0.38</v>
      </c>
      <c r="D46" s="1">
        <v>34</v>
      </c>
      <c r="E46" s="1">
        <v>10</v>
      </c>
      <c r="F46" s="20"/>
      <c r="G46" s="20">
        <f aca="true" t="shared" si="10" ref="G46:G51">ROUND(E46*E$125,2)</f>
        <v>9.3</v>
      </c>
      <c r="H46" s="20">
        <f t="shared" si="8"/>
        <v>12.108600000000001</v>
      </c>
      <c r="I46" s="14">
        <f aca="true" t="shared" si="11" ref="I46:I51">IF(F46&gt;0,H46/F46,0)</f>
        <v>0</v>
      </c>
      <c r="J46" s="51"/>
    </row>
    <row r="47" spans="1:10" ht="12">
      <c r="A47" s="7" t="s">
        <v>165</v>
      </c>
      <c r="B47" s="38" t="s">
        <v>19</v>
      </c>
      <c r="C47" s="20">
        <f t="shared" si="9"/>
        <v>0.19</v>
      </c>
      <c r="D47" s="1">
        <v>35</v>
      </c>
      <c r="E47" s="1">
        <v>5</v>
      </c>
      <c r="F47" s="23"/>
      <c r="G47" s="20">
        <f t="shared" si="10"/>
        <v>4.65</v>
      </c>
      <c r="H47" s="20">
        <f t="shared" si="8"/>
        <v>6.0543000000000005</v>
      </c>
      <c r="I47" s="14">
        <f t="shared" si="11"/>
        <v>0</v>
      </c>
      <c r="J47" s="6"/>
    </row>
    <row r="48" spans="1:10" s="42" customFormat="1" ht="12">
      <c r="A48" s="7" t="s">
        <v>166</v>
      </c>
      <c r="B48" s="1" t="s">
        <v>19</v>
      </c>
      <c r="C48" s="20">
        <f t="shared" si="9"/>
        <v>0.38</v>
      </c>
      <c r="D48" s="1">
        <v>36</v>
      </c>
      <c r="E48" s="1">
        <v>10</v>
      </c>
      <c r="F48" s="20"/>
      <c r="G48" s="20">
        <f t="shared" si="10"/>
        <v>9.3</v>
      </c>
      <c r="H48" s="20">
        <f t="shared" si="8"/>
        <v>12.108600000000001</v>
      </c>
      <c r="I48" s="14">
        <f t="shared" si="11"/>
        <v>0</v>
      </c>
      <c r="J48" s="51"/>
    </row>
    <row r="49" spans="1:10" ht="12">
      <c r="A49" s="7" t="s">
        <v>167</v>
      </c>
      <c r="B49" s="38" t="s">
        <v>19</v>
      </c>
      <c r="C49" s="20">
        <f t="shared" si="9"/>
        <v>0.19</v>
      </c>
      <c r="D49" s="1">
        <v>37</v>
      </c>
      <c r="E49" s="1">
        <v>5</v>
      </c>
      <c r="F49" s="23"/>
      <c r="G49" s="20">
        <f t="shared" si="10"/>
        <v>4.65</v>
      </c>
      <c r="H49" s="20">
        <f t="shared" si="8"/>
        <v>6.0543000000000005</v>
      </c>
      <c r="I49" s="14">
        <f t="shared" si="11"/>
        <v>0</v>
      </c>
      <c r="J49" s="6"/>
    </row>
    <row r="50" spans="1:10" ht="12">
      <c r="A50" s="7" t="s">
        <v>168</v>
      </c>
      <c r="B50" s="38" t="s">
        <v>19</v>
      </c>
      <c r="C50" s="20">
        <f t="shared" si="9"/>
        <v>0.19</v>
      </c>
      <c r="D50" s="1">
        <v>38</v>
      </c>
      <c r="E50" s="1">
        <v>5</v>
      </c>
      <c r="F50" s="23"/>
      <c r="G50" s="20">
        <f t="shared" si="10"/>
        <v>4.65</v>
      </c>
      <c r="H50" s="20">
        <f t="shared" si="8"/>
        <v>6.0543000000000005</v>
      </c>
      <c r="I50" s="14">
        <f t="shared" si="11"/>
        <v>0</v>
      </c>
      <c r="J50" s="6"/>
    </row>
    <row r="51" spans="1:10" ht="12">
      <c r="A51" s="7" t="s">
        <v>169</v>
      </c>
      <c r="B51" s="38" t="s">
        <v>19</v>
      </c>
      <c r="C51" s="20">
        <f t="shared" si="9"/>
        <v>0.19</v>
      </c>
      <c r="D51" s="1">
        <v>39</v>
      </c>
      <c r="E51" s="1">
        <v>5</v>
      </c>
      <c r="F51" s="23"/>
      <c r="G51" s="20">
        <f t="shared" si="10"/>
        <v>4.65</v>
      </c>
      <c r="H51" s="20">
        <f t="shared" si="8"/>
        <v>6.0543000000000005</v>
      </c>
      <c r="I51" s="14">
        <f t="shared" si="11"/>
        <v>0</v>
      </c>
      <c r="J51" s="6"/>
    </row>
    <row r="52" spans="1:10" ht="12">
      <c r="A52" s="7" t="s">
        <v>20</v>
      </c>
      <c r="B52" s="38"/>
      <c r="C52" s="20"/>
      <c r="D52" s="1"/>
      <c r="E52" s="22"/>
      <c r="F52" s="23"/>
      <c r="G52" s="20"/>
      <c r="H52" s="20"/>
      <c r="I52" s="14"/>
      <c r="J52" s="6"/>
    </row>
    <row r="53" spans="1:10" s="42" customFormat="1" ht="12">
      <c r="A53" s="7" t="s">
        <v>95</v>
      </c>
      <c r="B53" s="1" t="s">
        <v>19</v>
      </c>
      <c r="C53" s="20">
        <f>ROUND(E53/E$122,2)</f>
        <v>1.13</v>
      </c>
      <c r="D53" s="1">
        <v>40</v>
      </c>
      <c r="E53" s="21">
        <v>30</v>
      </c>
      <c r="F53" s="20"/>
      <c r="G53" s="20">
        <f>ROUND(E53*E$125,2)</f>
        <v>27.9</v>
      </c>
      <c r="H53" s="20">
        <f t="shared" si="8"/>
        <v>36.3258</v>
      </c>
      <c r="I53" s="14">
        <f t="shared" si="1"/>
        <v>0</v>
      </c>
      <c r="J53" s="51"/>
    </row>
    <row r="54" spans="1:10" ht="12">
      <c r="A54" s="7" t="s">
        <v>21</v>
      </c>
      <c r="B54" s="38" t="s">
        <v>19</v>
      </c>
      <c r="C54" s="20">
        <f>ROUND(E54/E$122,2)</f>
        <v>0.38</v>
      </c>
      <c r="D54" s="1">
        <v>41</v>
      </c>
      <c r="E54" s="22">
        <v>10</v>
      </c>
      <c r="F54" s="23"/>
      <c r="G54" s="20">
        <f>ROUND(E54*E$125,2)</f>
        <v>9.3</v>
      </c>
      <c r="H54" s="20">
        <f t="shared" si="8"/>
        <v>12.108600000000001</v>
      </c>
      <c r="I54" s="14">
        <f t="shared" si="1"/>
        <v>0</v>
      </c>
      <c r="J54" s="6"/>
    </row>
    <row r="55" spans="1:31" s="18" customFormat="1" ht="16.5" customHeight="1">
      <c r="A55" s="36" t="s">
        <v>5</v>
      </c>
      <c r="B55" s="38"/>
      <c r="C55" s="39"/>
      <c r="D55" s="38"/>
      <c r="E55" s="22"/>
      <c r="F55" s="39"/>
      <c r="G55" s="39"/>
      <c r="H55" s="39"/>
      <c r="I55" s="41"/>
      <c r="J55" s="34"/>
      <c r="K55" s="35"/>
      <c r="L55" s="35"/>
      <c r="M55" s="35"/>
      <c r="N55" s="35"/>
      <c r="O55" s="35"/>
      <c r="P55" s="35"/>
      <c r="Q55" s="35"/>
      <c r="R55" s="35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</row>
    <row r="56" spans="1:25" ht="36">
      <c r="A56" s="7" t="s">
        <v>18</v>
      </c>
      <c r="B56" s="38" t="s">
        <v>19</v>
      </c>
      <c r="C56" s="20">
        <f>ROUND(E56/E$122,2)</f>
        <v>0.38</v>
      </c>
      <c r="D56" s="1">
        <v>42</v>
      </c>
      <c r="E56" s="22">
        <v>10</v>
      </c>
      <c r="F56" s="23"/>
      <c r="G56" s="20">
        <f>ROUND(E56*E$125,2)</f>
        <v>9.3</v>
      </c>
      <c r="H56" s="20">
        <f t="shared" si="8"/>
        <v>12.108600000000001</v>
      </c>
      <c r="I56" s="14">
        <f t="shared" si="1"/>
        <v>0</v>
      </c>
      <c r="J56" s="6"/>
      <c r="S56" s="42"/>
      <c r="T56" s="42"/>
      <c r="U56" s="42"/>
      <c r="V56" s="42"/>
      <c r="W56" s="42"/>
      <c r="X56" s="42"/>
      <c r="Y56" s="42"/>
    </row>
    <row r="57" spans="1:25" ht="12">
      <c r="A57" s="36" t="s">
        <v>3</v>
      </c>
      <c r="B57" s="24"/>
      <c r="C57" s="20"/>
      <c r="D57" s="1"/>
      <c r="E57" s="22"/>
      <c r="F57" s="23"/>
      <c r="G57" s="20"/>
      <c r="H57" s="20"/>
      <c r="I57" s="14"/>
      <c r="J57" s="6"/>
      <c r="S57" s="42"/>
      <c r="T57" s="42"/>
      <c r="U57" s="42"/>
      <c r="V57" s="42"/>
      <c r="W57" s="42"/>
      <c r="X57" s="42"/>
      <c r="Y57" s="42"/>
    </row>
    <row r="58" spans="1:25" ht="72">
      <c r="A58" s="7" t="s">
        <v>171</v>
      </c>
      <c r="B58" s="38"/>
      <c r="C58" s="20"/>
      <c r="D58" s="1"/>
      <c r="E58" s="40"/>
      <c r="F58" s="23"/>
      <c r="G58" s="20"/>
      <c r="H58" s="20"/>
      <c r="I58" s="14"/>
      <c r="J58" s="6"/>
      <c r="S58" s="42"/>
      <c r="T58" s="42"/>
      <c r="U58" s="42"/>
      <c r="V58" s="42"/>
      <c r="W58" s="42"/>
      <c r="X58" s="42"/>
      <c r="Y58" s="42"/>
    </row>
    <row r="59" spans="1:10" s="42" customFormat="1" ht="24">
      <c r="A59" s="7" t="s">
        <v>172</v>
      </c>
      <c r="B59" s="1" t="s">
        <v>19</v>
      </c>
      <c r="C59" s="20">
        <f>ROUND(E59/E$122,2)</f>
        <v>2.26</v>
      </c>
      <c r="D59" s="1">
        <v>43</v>
      </c>
      <c r="E59" s="21">
        <v>60</v>
      </c>
      <c r="F59" s="20"/>
      <c r="G59" s="20">
        <f>ROUND(E59*E$125,2)</f>
        <v>55.8</v>
      </c>
      <c r="H59" s="20">
        <f>G59*1.302</f>
        <v>72.6516</v>
      </c>
      <c r="I59" s="14">
        <f>IF(F59&gt;0,H59/F59,0)</f>
        <v>0</v>
      </c>
      <c r="J59" s="51"/>
    </row>
    <row r="60" spans="1:31" s="18" customFormat="1" ht="12">
      <c r="A60" s="36" t="s">
        <v>4</v>
      </c>
      <c r="B60" s="38"/>
      <c r="C60" s="39"/>
      <c r="D60" s="38"/>
      <c r="E60" s="22"/>
      <c r="F60" s="39"/>
      <c r="G60" s="39"/>
      <c r="H60" s="39"/>
      <c r="I60" s="41"/>
      <c r="J60" s="34"/>
      <c r="K60" s="35"/>
      <c r="L60" s="35"/>
      <c r="M60" s="35"/>
      <c r="N60" s="35"/>
      <c r="O60" s="35"/>
      <c r="P60" s="35"/>
      <c r="Q60" s="35"/>
      <c r="R60" s="35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10" ht="24">
      <c r="A61" s="7" t="s">
        <v>16</v>
      </c>
      <c r="B61" s="38" t="s">
        <v>19</v>
      </c>
      <c r="C61" s="20">
        <f>ROUND(E61/E$122,2)</f>
        <v>1.69</v>
      </c>
      <c r="D61" s="1">
        <v>44</v>
      </c>
      <c r="E61" s="22">
        <v>45</v>
      </c>
      <c r="F61" s="23"/>
      <c r="G61" s="20">
        <f>ROUND(E61*E$125,2)</f>
        <v>41.85</v>
      </c>
      <c r="H61" s="20">
        <f>G61*1.302</f>
        <v>54.4887</v>
      </c>
      <c r="I61" s="14">
        <f t="shared" si="1"/>
        <v>0</v>
      </c>
      <c r="J61" s="6"/>
    </row>
    <row r="62" spans="1:10" s="42" customFormat="1" ht="12">
      <c r="A62" s="7" t="s">
        <v>17</v>
      </c>
      <c r="B62" s="1" t="s">
        <v>19</v>
      </c>
      <c r="C62" s="20">
        <f>ROUND(E62/E$122,2)</f>
        <v>2.26</v>
      </c>
      <c r="D62" s="1">
        <v>45</v>
      </c>
      <c r="E62" s="21">
        <v>60</v>
      </c>
      <c r="F62" s="20"/>
      <c r="G62" s="20">
        <f>ROUND(E62*E$125,2)</f>
        <v>55.8</v>
      </c>
      <c r="H62" s="20">
        <f>G62*1.302</f>
        <v>72.6516</v>
      </c>
      <c r="I62" s="14">
        <f t="shared" si="1"/>
        <v>0</v>
      </c>
      <c r="J62" s="51"/>
    </row>
    <row r="63" spans="1:10" s="42" customFormat="1" ht="36">
      <c r="A63" s="7" t="s">
        <v>96</v>
      </c>
      <c r="B63" s="1" t="s">
        <v>19</v>
      </c>
      <c r="C63" s="20">
        <f>ROUND(E63/E$122,2)</f>
        <v>2.11</v>
      </c>
      <c r="D63" s="1">
        <v>46</v>
      </c>
      <c r="E63" s="21">
        <v>56</v>
      </c>
      <c r="F63" s="20"/>
      <c r="G63" s="20">
        <f>ROUND(E63*E$125,2)</f>
        <v>52.08</v>
      </c>
      <c r="H63" s="20">
        <f>G63*1.302</f>
        <v>67.80816</v>
      </c>
      <c r="I63" s="14">
        <f t="shared" si="1"/>
        <v>0</v>
      </c>
      <c r="J63" s="51"/>
    </row>
    <row r="64" spans="1:10" ht="69.75" customHeight="1">
      <c r="A64" s="36" t="s">
        <v>22</v>
      </c>
      <c r="B64" s="38"/>
      <c r="C64" s="20"/>
      <c r="D64" s="1"/>
      <c r="E64" s="22"/>
      <c r="F64" s="23"/>
      <c r="G64" s="20"/>
      <c r="H64" s="20"/>
      <c r="I64" s="14"/>
      <c r="J64" s="6"/>
    </row>
    <row r="65" spans="1:10" s="42" customFormat="1" ht="36">
      <c r="A65" s="7" t="s">
        <v>23</v>
      </c>
      <c r="B65" s="1" t="s">
        <v>19</v>
      </c>
      <c r="C65" s="20">
        <f>ROUND(E65/E$122,2)</f>
        <v>0.94</v>
      </c>
      <c r="D65" s="1">
        <v>47</v>
      </c>
      <c r="E65" s="21">
        <v>25</v>
      </c>
      <c r="F65" s="20"/>
      <c r="G65" s="20">
        <f>ROUND(E65*E$125,2)</f>
        <v>23.25</v>
      </c>
      <c r="H65" s="20">
        <f>G65*1.302</f>
        <v>30.2715</v>
      </c>
      <c r="I65" s="14">
        <f t="shared" si="1"/>
        <v>0</v>
      </c>
      <c r="J65" s="51"/>
    </row>
    <row r="66" spans="1:10" ht="24">
      <c r="A66" s="7" t="s">
        <v>57</v>
      </c>
      <c r="B66" s="38"/>
      <c r="C66" s="20"/>
      <c r="D66" s="1"/>
      <c r="E66" s="22"/>
      <c r="F66" s="23"/>
      <c r="G66" s="20"/>
      <c r="H66" s="20"/>
      <c r="I66" s="14"/>
      <c r="J66" s="6"/>
    </row>
    <row r="67" spans="1:10" s="42" customFormat="1" ht="12">
      <c r="A67" s="7" t="s">
        <v>53</v>
      </c>
      <c r="B67" s="1" t="s">
        <v>19</v>
      </c>
      <c r="C67" s="20">
        <f>ROUND(E67/E$122,2)</f>
        <v>0.94</v>
      </c>
      <c r="D67" s="1">
        <v>48</v>
      </c>
      <c r="E67" s="21">
        <v>25</v>
      </c>
      <c r="F67" s="20"/>
      <c r="G67" s="20">
        <f>ROUND(E67*E$125,2)</f>
        <v>23.25</v>
      </c>
      <c r="H67" s="20">
        <f>G67*1.302</f>
        <v>30.2715</v>
      </c>
      <c r="I67" s="14">
        <f>IF(F67&gt;0,H67/F67,0)</f>
        <v>0</v>
      </c>
      <c r="J67" s="51"/>
    </row>
    <row r="68" spans="1:10" ht="12">
      <c r="A68" s="36" t="s">
        <v>60</v>
      </c>
      <c r="B68" s="38"/>
      <c r="C68" s="20"/>
      <c r="D68" s="1"/>
      <c r="E68" s="22"/>
      <c r="F68" s="23"/>
      <c r="G68" s="20"/>
      <c r="H68" s="20"/>
      <c r="I68" s="14"/>
      <c r="J68" s="6"/>
    </row>
    <row r="69" spans="1:10" ht="48">
      <c r="A69" s="7" t="s">
        <v>97</v>
      </c>
      <c r="B69" s="38" t="s">
        <v>19</v>
      </c>
      <c r="C69" s="20">
        <f>ROUND(E69/E$122,2)</f>
        <v>0.94</v>
      </c>
      <c r="D69" s="1">
        <v>49</v>
      </c>
      <c r="E69" s="22">
        <v>25</v>
      </c>
      <c r="F69" s="23"/>
      <c r="G69" s="20">
        <f>ROUND(E69*E$125,2)</f>
        <v>23.25</v>
      </c>
      <c r="H69" s="20">
        <f>G69*1.302</f>
        <v>30.2715</v>
      </c>
      <c r="I69" s="14">
        <f t="shared" si="1"/>
        <v>0</v>
      </c>
      <c r="J69" s="6"/>
    </row>
    <row r="70" spans="1:10" ht="84">
      <c r="A70" s="7" t="s">
        <v>98</v>
      </c>
      <c r="B70" s="38"/>
      <c r="C70" s="20"/>
      <c r="D70" s="1"/>
      <c r="E70" s="22"/>
      <c r="F70" s="23"/>
      <c r="G70" s="20"/>
      <c r="H70" s="20"/>
      <c r="I70" s="14"/>
      <c r="J70" s="6"/>
    </row>
    <row r="71" spans="1:10" ht="36">
      <c r="A71" s="7" t="s">
        <v>99</v>
      </c>
      <c r="B71" s="38" t="s">
        <v>19</v>
      </c>
      <c r="C71" s="20">
        <f>ROUND(E71/E$122,2)</f>
        <v>0.75</v>
      </c>
      <c r="D71" s="1">
        <v>50</v>
      </c>
      <c r="E71" s="22">
        <v>20</v>
      </c>
      <c r="F71" s="23"/>
      <c r="G71" s="20">
        <f>ROUND(E71*E$125,2)</f>
        <v>18.6</v>
      </c>
      <c r="H71" s="20">
        <f>G71*1.302</f>
        <v>24.217200000000002</v>
      </c>
      <c r="I71" s="14">
        <f t="shared" si="1"/>
        <v>0</v>
      </c>
      <c r="J71" s="6"/>
    </row>
    <row r="72" spans="1:10" s="42" customFormat="1" ht="42" customHeight="1">
      <c r="A72" s="7" t="s">
        <v>173</v>
      </c>
      <c r="B72" s="1" t="s">
        <v>19</v>
      </c>
      <c r="C72" s="20">
        <f>ROUND(E72/E$122,2)</f>
        <v>0.94</v>
      </c>
      <c r="D72" s="1">
        <v>51</v>
      </c>
      <c r="E72" s="21">
        <v>25</v>
      </c>
      <c r="F72" s="20"/>
      <c r="G72" s="20">
        <f>ROUND(E72*E$125,2)</f>
        <v>23.25</v>
      </c>
      <c r="H72" s="20">
        <f>G72*1.302</f>
        <v>30.2715</v>
      </c>
      <c r="I72" s="14">
        <f t="shared" si="1"/>
        <v>0</v>
      </c>
      <c r="J72" s="51"/>
    </row>
    <row r="73" spans="1:10" ht="24">
      <c r="A73" s="7" t="s">
        <v>93</v>
      </c>
      <c r="B73" s="38" t="s">
        <v>19</v>
      </c>
      <c r="C73" s="20">
        <f>ROUND(E73/E$122,2)</f>
        <v>2.26</v>
      </c>
      <c r="D73" s="1">
        <v>52</v>
      </c>
      <c r="E73" s="22">
        <v>60</v>
      </c>
      <c r="F73" s="23"/>
      <c r="G73" s="20">
        <f>ROUND(E73*E$125,2)</f>
        <v>55.8</v>
      </c>
      <c r="H73" s="20">
        <f>G73*1.302</f>
        <v>72.6516</v>
      </c>
      <c r="I73" s="14">
        <f t="shared" si="1"/>
        <v>0</v>
      </c>
      <c r="J73" s="6"/>
    </row>
    <row r="74" spans="1:10" s="42" customFormat="1" ht="36">
      <c r="A74" s="7" t="s">
        <v>100</v>
      </c>
      <c r="B74" s="1" t="s">
        <v>19</v>
      </c>
      <c r="C74" s="20">
        <f>ROUND(E74/E$122,2)</f>
        <v>2.11</v>
      </c>
      <c r="D74" s="1">
        <v>53</v>
      </c>
      <c r="E74" s="21">
        <v>56</v>
      </c>
      <c r="F74" s="20"/>
      <c r="G74" s="20">
        <f>ROUND(E74*E$125,2)</f>
        <v>52.08</v>
      </c>
      <c r="H74" s="20">
        <f>G74*1.302</f>
        <v>67.80816</v>
      </c>
      <c r="I74" s="14">
        <f t="shared" si="1"/>
        <v>0</v>
      </c>
      <c r="J74" s="51"/>
    </row>
    <row r="75" spans="1:10" ht="12">
      <c r="A75" s="36" t="s">
        <v>101</v>
      </c>
      <c r="B75" s="38"/>
      <c r="C75" s="20"/>
      <c r="D75" s="1"/>
      <c r="E75" s="22"/>
      <c r="F75" s="23"/>
      <c r="G75" s="20"/>
      <c r="H75" s="20"/>
      <c r="I75" s="14"/>
      <c r="J75" s="6"/>
    </row>
    <row r="76" spans="1:10" ht="12">
      <c r="A76" s="7" t="s">
        <v>102</v>
      </c>
      <c r="B76" s="38" t="s">
        <v>103</v>
      </c>
      <c r="C76" s="20">
        <f aca="true" t="shared" si="12" ref="C76:C120">ROUND(E76/E$122,2)</f>
        <v>0.38</v>
      </c>
      <c r="D76" s="1">
        <v>54</v>
      </c>
      <c r="E76" s="22">
        <v>10</v>
      </c>
      <c r="F76" s="23"/>
      <c r="G76" s="20">
        <f aca="true" t="shared" si="13" ref="G76:G120">ROUND(E76*E$125,2)</f>
        <v>9.3</v>
      </c>
      <c r="H76" s="20">
        <f aca="true" t="shared" si="14" ref="H76:H120">G76*1.302</f>
        <v>12.108600000000001</v>
      </c>
      <c r="I76" s="14">
        <f t="shared" si="1"/>
        <v>0</v>
      </c>
      <c r="J76" s="6"/>
    </row>
    <row r="77" spans="1:10" ht="51" customHeight="1">
      <c r="A77" s="7" t="s">
        <v>104</v>
      </c>
      <c r="B77" s="38" t="s">
        <v>19</v>
      </c>
      <c r="C77" s="20">
        <f t="shared" si="12"/>
        <v>1.2</v>
      </c>
      <c r="D77" s="1">
        <v>55</v>
      </c>
      <c r="E77" s="22">
        <v>32</v>
      </c>
      <c r="F77" s="23"/>
      <c r="G77" s="20">
        <f t="shared" si="13"/>
        <v>29.76</v>
      </c>
      <c r="H77" s="20">
        <f t="shared" si="14"/>
        <v>38.74752</v>
      </c>
      <c r="I77" s="14">
        <f t="shared" si="1"/>
        <v>0</v>
      </c>
      <c r="J77" s="6"/>
    </row>
    <row r="78" spans="1:10" ht="24">
      <c r="A78" s="7" t="s">
        <v>183</v>
      </c>
      <c r="B78" s="38" t="s">
        <v>105</v>
      </c>
      <c r="C78" s="20">
        <f t="shared" si="12"/>
        <v>0.26</v>
      </c>
      <c r="D78" s="1">
        <v>56</v>
      </c>
      <c r="E78" s="22">
        <v>7</v>
      </c>
      <c r="F78" s="23"/>
      <c r="G78" s="20">
        <f t="shared" si="13"/>
        <v>6.51</v>
      </c>
      <c r="H78" s="20">
        <f t="shared" si="14"/>
        <v>8.47602</v>
      </c>
      <c r="I78" s="14">
        <f t="shared" si="1"/>
        <v>0</v>
      </c>
      <c r="J78" s="6"/>
    </row>
    <row r="79" spans="1:10" ht="12">
      <c r="A79" s="7" t="s">
        <v>106</v>
      </c>
      <c r="B79" s="38" t="s">
        <v>105</v>
      </c>
      <c r="C79" s="20">
        <f t="shared" si="12"/>
        <v>0.02</v>
      </c>
      <c r="D79" s="1">
        <v>57</v>
      </c>
      <c r="E79" s="22">
        <v>0.5</v>
      </c>
      <c r="F79" s="23"/>
      <c r="G79" s="20">
        <f t="shared" si="13"/>
        <v>0.47</v>
      </c>
      <c r="H79" s="20">
        <f t="shared" si="14"/>
        <v>0.61194</v>
      </c>
      <c r="I79" s="14">
        <f t="shared" si="1"/>
        <v>0</v>
      </c>
      <c r="J79" s="6"/>
    </row>
    <row r="80" spans="1:10" ht="12">
      <c r="A80" s="7" t="s">
        <v>107</v>
      </c>
      <c r="B80" s="38" t="s">
        <v>108</v>
      </c>
      <c r="C80" s="20">
        <f t="shared" si="12"/>
        <v>0.11</v>
      </c>
      <c r="D80" s="1">
        <v>58</v>
      </c>
      <c r="E80" s="22">
        <v>3</v>
      </c>
      <c r="F80" s="23"/>
      <c r="G80" s="20">
        <f t="shared" si="13"/>
        <v>2.79</v>
      </c>
      <c r="H80" s="20">
        <f t="shared" si="14"/>
        <v>3.6325800000000004</v>
      </c>
      <c r="I80" s="14">
        <f t="shared" si="1"/>
        <v>0</v>
      </c>
      <c r="J80" s="6"/>
    </row>
    <row r="81" spans="1:10" ht="12">
      <c r="A81" s="7" t="s">
        <v>109</v>
      </c>
      <c r="B81" s="38" t="s">
        <v>110</v>
      </c>
      <c r="C81" s="20">
        <f t="shared" si="12"/>
        <v>0.56</v>
      </c>
      <c r="D81" s="1">
        <v>59</v>
      </c>
      <c r="E81" s="22">
        <v>15</v>
      </c>
      <c r="F81" s="23"/>
      <c r="G81" s="20">
        <f t="shared" si="13"/>
        <v>13.95</v>
      </c>
      <c r="H81" s="20">
        <f t="shared" si="14"/>
        <v>18.1629</v>
      </c>
      <c r="I81" s="14">
        <f t="shared" si="1"/>
        <v>0</v>
      </c>
      <c r="J81" s="6"/>
    </row>
    <row r="82" spans="1:10" ht="12">
      <c r="A82" s="7" t="s">
        <v>111</v>
      </c>
      <c r="B82" s="38" t="s">
        <v>19</v>
      </c>
      <c r="C82" s="20">
        <f t="shared" si="12"/>
        <v>0.6</v>
      </c>
      <c r="D82" s="1">
        <v>60</v>
      </c>
      <c r="E82" s="22">
        <v>16</v>
      </c>
      <c r="F82" s="23"/>
      <c r="G82" s="20">
        <f t="shared" si="13"/>
        <v>14.88</v>
      </c>
      <c r="H82" s="20">
        <f t="shared" si="14"/>
        <v>19.37376</v>
      </c>
      <c r="I82" s="14">
        <f t="shared" si="1"/>
        <v>0</v>
      </c>
      <c r="J82" s="6"/>
    </row>
    <row r="83" spans="1:10" ht="12">
      <c r="A83" s="7" t="s">
        <v>112</v>
      </c>
      <c r="B83" s="38" t="s">
        <v>19</v>
      </c>
      <c r="C83" s="20">
        <f t="shared" si="12"/>
        <v>1.13</v>
      </c>
      <c r="D83" s="1">
        <v>61</v>
      </c>
      <c r="E83" s="22">
        <v>30</v>
      </c>
      <c r="F83" s="23"/>
      <c r="G83" s="20">
        <f t="shared" si="13"/>
        <v>27.9</v>
      </c>
      <c r="H83" s="20">
        <f t="shared" si="14"/>
        <v>36.3258</v>
      </c>
      <c r="I83" s="14">
        <f t="shared" si="1"/>
        <v>0</v>
      </c>
      <c r="J83" s="6"/>
    </row>
    <row r="84" spans="1:10" ht="12">
      <c r="A84" s="7" t="s">
        <v>113</v>
      </c>
      <c r="B84" s="38" t="s">
        <v>19</v>
      </c>
      <c r="C84" s="20">
        <f t="shared" si="12"/>
        <v>1.77</v>
      </c>
      <c r="D84" s="1">
        <v>62</v>
      </c>
      <c r="E84" s="22">
        <v>47</v>
      </c>
      <c r="F84" s="23"/>
      <c r="G84" s="20">
        <f t="shared" si="13"/>
        <v>43.71</v>
      </c>
      <c r="H84" s="20">
        <f t="shared" si="14"/>
        <v>56.91042</v>
      </c>
      <c r="I84" s="14">
        <f t="shared" si="1"/>
        <v>0</v>
      </c>
      <c r="J84" s="6"/>
    </row>
    <row r="85" spans="1:10" ht="12">
      <c r="A85" s="7" t="s">
        <v>184</v>
      </c>
      <c r="B85" s="38" t="s">
        <v>108</v>
      </c>
      <c r="C85" s="20">
        <f t="shared" si="12"/>
        <v>0.26</v>
      </c>
      <c r="D85" s="1">
        <v>63</v>
      </c>
      <c r="E85" s="22">
        <v>7</v>
      </c>
      <c r="F85" s="23"/>
      <c r="G85" s="20">
        <f t="shared" si="13"/>
        <v>6.51</v>
      </c>
      <c r="H85" s="20">
        <f t="shared" si="14"/>
        <v>8.47602</v>
      </c>
      <c r="I85" s="14">
        <f t="shared" si="1"/>
        <v>0</v>
      </c>
      <c r="J85" s="6"/>
    </row>
    <row r="86" spans="1:10" ht="12">
      <c r="A86" s="7" t="s">
        <v>114</v>
      </c>
      <c r="B86" s="38" t="s">
        <v>115</v>
      </c>
      <c r="C86" s="20">
        <f t="shared" si="12"/>
        <v>0.11</v>
      </c>
      <c r="D86" s="1">
        <v>64</v>
      </c>
      <c r="E86" s="22">
        <v>3</v>
      </c>
      <c r="F86" s="23"/>
      <c r="G86" s="20">
        <f t="shared" si="13"/>
        <v>2.79</v>
      </c>
      <c r="H86" s="20">
        <f t="shared" si="14"/>
        <v>3.6325800000000004</v>
      </c>
      <c r="I86" s="14">
        <f t="shared" si="1"/>
        <v>0</v>
      </c>
      <c r="J86" s="6"/>
    </row>
    <row r="87" spans="1:10" ht="12">
      <c r="A87" s="7" t="s">
        <v>116</v>
      </c>
      <c r="B87" s="38" t="s">
        <v>115</v>
      </c>
      <c r="C87" s="20">
        <f t="shared" si="12"/>
        <v>0.19</v>
      </c>
      <c r="D87" s="1">
        <v>65</v>
      </c>
      <c r="E87" s="22">
        <v>5</v>
      </c>
      <c r="F87" s="23"/>
      <c r="G87" s="20">
        <f t="shared" si="13"/>
        <v>4.65</v>
      </c>
      <c r="H87" s="20">
        <f t="shared" si="14"/>
        <v>6.0543000000000005</v>
      </c>
      <c r="I87" s="14">
        <f t="shared" si="1"/>
        <v>0</v>
      </c>
      <c r="J87" s="6"/>
    </row>
    <row r="88" spans="1:10" ht="12">
      <c r="A88" s="7" t="s">
        <v>117</v>
      </c>
      <c r="B88" s="38" t="s">
        <v>115</v>
      </c>
      <c r="C88" s="20">
        <f t="shared" si="12"/>
        <v>0.75</v>
      </c>
      <c r="D88" s="1">
        <v>66</v>
      </c>
      <c r="E88" s="22">
        <v>20</v>
      </c>
      <c r="F88" s="23"/>
      <c r="G88" s="20">
        <f t="shared" si="13"/>
        <v>18.6</v>
      </c>
      <c r="H88" s="20">
        <f t="shared" si="14"/>
        <v>24.217200000000002</v>
      </c>
      <c r="I88" s="14">
        <f t="shared" si="1"/>
        <v>0</v>
      </c>
      <c r="J88" s="6"/>
    </row>
    <row r="89" spans="1:10" ht="12">
      <c r="A89" s="7" t="s">
        <v>118</v>
      </c>
      <c r="B89" s="38" t="s">
        <v>115</v>
      </c>
      <c r="C89" s="20">
        <f t="shared" si="12"/>
        <v>0.11</v>
      </c>
      <c r="D89" s="1">
        <v>67</v>
      </c>
      <c r="E89" s="22">
        <v>3</v>
      </c>
      <c r="F89" s="23"/>
      <c r="G89" s="20">
        <f t="shared" si="13"/>
        <v>2.79</v>
      </c>
      <c r="H89" s="20">
        <f t="shared" si="14"/>
        <v>3.6325800000000004</v>
      </c>
      <c r="I89" s="14">
        <f t="shared" si="1"/>
        <v>0</v>
      </c>
      <c r="J89" s="6"/>
    </row>
    <row r="90" spans="1:10" ht="12">
      <c r="A90" s="7" t="s">
        <v>119</v>
      </c>
      <c r="B90" s="38" t="s">
        <v>115</v>
      </c>
      <c r="C90" s="20">
        <f t="shared" si="12"/>
        <v>0.41</v>
      </c>
      <c r="D90" s="1">
        <v>68</v>
      </c>
      <c r="E90" s="22">
        <v>11</v>
      </c>
      <c r="F90" s="23"/>
      <c r="G90" s="20">
        <f t="shared" si="13"/>
        <v>10.23</v>
      </c>
      <c r="H90" s="20">
        <f t="shared" si="14"/>
        <v>13.319460000000001</v>
      </c>
      <c r="I90" s="14">
        <f t="shared" si="1"/>
        <v>0</v>
      </c>
      <c r="J90" s="6"/>
    </row>
    <row r="91" spans="1:10" ht="12">
      <c r="A91" s="7" t="s">
        <v>120</v>
      </c>
      <c r="B91" s="38" t="s">
        <v>121</v>
      </c>
      <c r="C91" s="20">
        <f t="shared" si="12"/>
        <v>0.94</v>
      </c>
      <c r="D91" s="1">
        <v>69</v>
      </c>
      <c r="E91" s="22">
        <v>25</v>
      </c>
      <c r="F91" s="23"/>
      <c r="G91" s="20">
        <f t="shared" si="13"/>
        <v>23.25</v>
      </c>
      <c r="H91" s="20">
        <f t="shared" si="14"/>
        <v>30.2715</v>
      </c>
      <c r="I91" s="14">
        <f t="shared" si="1"/>
        <v>0</v>
      </c>
      <c r="J91" s="6"/>
    </row>
    <row r="92" spans="1:10" ht="12">
      <c r="A92" s="7" t="s">
        <v>185</v>
      </c>
      <c r="B92" s="38" t="s">
        <v>121</v>
      </c>
      <c r="C92" s="20">
        <f t="shared" si="12"/>
        <v>1.05</v>
      </c>
      <c r="D92" s="1">
        <v>70</v>
      </c>
      <c r="E92" s="22">
        <v>28</v>
      </c>
      <c r="F92" s="23"/>
      <c r="G92" s="20">
        <f t="shared" si="13"/>
        <v>26.04</v>
      </c>
      <c r="H92" s="20">
        <f t="shared" si="14"/>
        <v>33.90408</v>
      </c>
      <c r="I92" s="14">
        <f t="shared" si="1"/>
        <v>0</v>
      </c>
      <c r="J92" s="6"/>
    </row>
    <row r="93" spans="1:10" ht="12">
      <c r="A93" s="7" t="s">
        <v>122</v>
      </c>
      <c r="B93" s="38" t="s">
        <v>115</v>
      </c>
      <c r="C93" s="20">
        <f t="shared" si="12"/>
        <v>0.75</v>
      </c>
      <c r="D93" s="1">
        <v>71</v>
      </c>
      <c r="E93" s="22">
        <v>20</v>
      </c>
      <c r="F93" s="23"/>
      <c r="G93" s="20">
        <f t="shared" si="13"/>
        <v>18.6</v>
      </c>
      <c r="H93" s="20">
        <f t="shared" si="14"/>
        <v>24.217200000000002</v>
      </c>
      <c r="I93" s="14">
        <f t="shared" si="1"/>
        <v>0</v>
      </c>
      <c r="J93" s="6"/>
    </row>
    <row r="94" spans="1:10" ht="12">
      <c r="A94" s="7" t="s">
        <v>123</v>
      </c>
      <c r="B94" s="38" t="s">
        <v>19</v>
      </c>
      <c r="C94" s="20">
        <f t="shared" si="12"/>
        <v>0.38</v>
      </c>
      <c r="D94" s="1">
        <v>72</v>
      </c>
      <c r="E94" s="22">
        <v>10</v>
      </c>
      <c r="F94" s="23"/>
      <c r="G94" s="20">
        <f t="shared" si="13"/>
        <v>9.3</v>
      </c>
      <c r="H94" s="20">
        <f t="shared" si="14"/>
        <v>12.108600000000001</v>
      </c>
      <c r="I94" s="14">
        <f t="shared" si="1"/>
        <v>0</v>
      </c>
      <c r="J94" s="6"/>
    </row>
    <row r="95" spans="1:10" ht="12">
      <c r="A95" s="7" t="s">
        <v>124</v>
      </c>
      <c r="B95" s="38" t="s">
        <v>121</v>
      </c>
      <c r="C95" s="20">
        <f t="shared" si="12"/>
        <v>0.56</v>
      </c>
      <c r="D95" s="1">
        <v>73</v>
      </c>
      <c r="E95" s="22">
        <v>15</v>
      </c>
      <c r="F95" s="23"/>
      <c r="G95" s="20">
        <f t="shared" si="13"/>
        <v>13.95</v>
      </c>
      <c r="H95" s="20">
        <f t="shared" si="14"/>
        <v>18.1629</v>
      </c>
      <c r="I95" s="14">
        <f t="shared" si="1"/>
        <v>0</v>
      </c>
      <c r="J95" s="6"/>
    </row>
    <row r="96" spans="1:10" ht="24">
      <c r="A96" s="7" t="s">
        <v>125</v>
      </c>
      <c r="B96" s="38" t="s">
        <v>19</v>
      </c>
      <c r="C96" s="20">
        <f t="shared" si="12"/>
        <v>1.5</v>
      </c>
      <c r="D96" s="1">
        <v>74</v>
      </c>
      <c r="E96" s="22">
        <v>40</v>
      </c>
      <c r="F96" s="23"/>
      <c r="G96" s="20">
        <f t="shared" si="13"/>
        <v>37.2</v>
      </c>
      <c r="H96" s="20">
        <f t="shared" si="14"/>
        <v>48.434400000000004</v>
      </c>
      <c r="I96" s="14">
        <f t="shared" si="1"/>
        <v>0</v>
      </c>
      <c r="J96" s="6"/>
    </row>
    <row r="97" spans="1:10" ht="12">
      <c r="A97" s="7" t="s">
        <v>126</v>
      </c>
      <c r="B97" s="38" t="s">
        <v>108</v>
      </c>
      <c r="C97" s="20">
        <f t="shared" si="12"/>
        <v>0.06</v>
      </c>
      <c r="D97" s="1">
        <v>75</v>
      </c>
      <c r="E97" s="22">
        <v>1.5</v>
      </c>
      <c r="F97" s="23"/>
      <c r="G97" s="20">
        <f t="shared" si="13"/>
        <v>1.4</v>
      </c>
      <c r="H97" s="20">
        <f t="shared" si="14"/>
        <v>1.8228</v>
      </c>
      <c r="I97" s="14">
        <f t="shared" si="1"/>
        <v>0</v>
      </c>
      <c r="J97" s="6"/>
    </row>
    <row r="98" spans="1:10" ht="12">
      <c r="A98" s="7" t="s">
        <v>186</v>
      </c>
      <c r="B98" s="38" t="s">
        <v>127</v>
      </c>
      <c r="C98" s="20">
        <f t="shared" si="12"/>
        <v>0.49</v>
      </c>
      <c r="D98" s="1">
        <v>76</v>
      </c>
      <c r="E98" s="22">
        <v>13</v>
      </c>
      <c r="F98" s="23"/>
      <c r="G98" s="20">
        <f t="shared" si="13"/>
        <v>12.09</v>
      </c>
      <c r="H98" s="20">
        <f t="shared" si="14"/>
        <v>15.74118</v>
      </c>
      <c r="I98" s="14">
        <f t="shared" si="1"/>
        <v>0</v>
      </c>
      <c r="J98" s="6"/>
    </row>
    <row r="99" spans="1:10" ht="12">
      <c r="A99" s="7" t="s">
        <v>128</v>
      </c>
      <c r="B99" s="38" t="s">
        <v>127</v>
      </c>
      <c r="C99" s="20">
        <f t="shared" si="12"/>
        <v>0.19</v>
      </c>
      <c r="D99" s="1">
        <v>77</v>
      </c>
      <c r="E99" s="22">
        <v>5</v>
      </c>
      <c r="F99" s="23"/>
      <c r="G99" s="20">
        <f t="shared" si="13"/>
        <v>4.65</v>
      </c>
      <c r="H99" s="20">
        <f t="shared" si="14"/>
        <v>6.0543000000000005</v>
      </c>
      <c r="I99" s="14">
        <f t="shared" si="1"/>
        <v>0</v>
      </c>
      <c r="J99" s="6"/>
    </row>
    <row r="100" spans="1:10" ht="36">
      <c r="A100" s="7" t="s">
        <v>129</v>
      </c>
      <c r="B100" s="38" t="s">
        <v>19</v>
      </c>
      <c r="C100" s="20">
        <f t="shared" si="12"/>
        <v>1.13</v>
      </c>
      <c r="D100" s="1">
        <v>78</v>
      </c>
      <c r="E100" s="22">
        <v>30</v>
      </c>
      <c r="F100" s="23"/>
      <c r="G100" s="20">
        <f t="shared" si="13"/>
        <v>27.9</v>
      </c>
      <c r="H100" s="20">
        <f t="shared" si="14"/>
        <v>36.3258</v>
      </c>
      <c r="I100" s="14">
        <f t="shared" si="1"/>
        <v>0</v>
      </c>
      <c r="J100" s="6"/>
    </row>
    <row r="101" spans="1:10" ht="12">
      <c r="A101" s="7" t="s">
        <v>130</v>
      </c>
      <c r="B101" s="38" t="s">
        <v>19</v>
      </c>
      <c r="C101" s="20">
        <f t="shared" si="12"/>
        <v>0.23</v>
      </c>
      <c r="D101" s="1">
        <v>79</v>
      </c>
      <c r="E101" s="22">
        <v>6</v>
      </c>
      <c r="F101" s="23"/>
      <c r="G101" s="20">
        <f t="shared" si="13"/>
        <v>5.58</v>
      </c>
      <c r="H101" s="20">
        <f t="shared" si="14"/>
        <v>7.265160000000001</v>
      </c>
      <c r="I101" s="14">
        <f t="shared" si="1"/>
        <v>0</v>
      </c>
      <c r="J101" s="6"/>
    </row>
    <row r="102" spans="1:10" ht="12">
      <c r="A102" s="7" t="s">
        <v>131</v>
      </c>
      <c r="B102" s="38" t="s">
        <v>19</v>
      </c>
      <c r="C102" s="20">
        <f t="shared" si="12"/>
        <v>0.38</v>
      </c>
      <c r="D102" s="1">
        <v>80</v>
      </c>
      <c r="E102" s="22">
        <v>10</v>
      </c>
      <c r="F102" s="23"/>
      <c r="G102" s="20">
        <f t="shared" si="13"/>
        <v>9.3</v>
      </c>
      <c r="H102" s="20">
        <f t="shared" si="14"/>
        <v>12.108600000000001</v>
      </c>
      <c r="I102" s="14">
        <f t="shared" si="1"/>
        <v>0</v>
      </c>
      <c r="J102" s="6"/>
    </row>
    <row r="103" spans="1:10" ht="24">
      <c r="A103" s="7" t="s">
        <v>132</v>
      </c>
      <c r="B103" s="38" t="s">
        <v>19</v>
      </c>
      <c r="C103" s="20">
        <f t="shared" si="12"/>
        <v>2.03</v>
      </c>
      <c r="D103" s="1">
        <v>81</v>
      </c>
      <c r="E103" s="22">
        <v>54</v>
      </c>
      <c r="F103" s="23"/>
      <c r="G103" s="20">
        <f t="shared" si="13"/>
        <v>50.22</v>
      </c>
      <c r="H103" s="20">
        <f t="shared" si="14"/>
        <v>65.38644000000001</v>
      </c>
      <c r="I103" s="14">
        <f t="shared" si="1"/>
        <v>0</v>
      </c>
      <c r="J103" s="6"/>
    </row>
    <row r="104" spans="1:10" ht="12">
      <c r="A104" s="7" t="s">
        <v>133</v>
      </c>
      <c r="B104" s="38" t="s">
        <v>19</v>
      </c>
      <c r="C104" s="20">
        <f t="shared" si="12"/>
        <v>2.26</v>
      </c>
      <c r="D104" s="1">
        <v>82</v>
      </c>
      <c r="E104" s="22">
        <v>60</v>
      </c>
      <c r="F104" s="23"/>
      <c r="G104" s="20">
        <f t="shared" si="13"/>
        <v>55.8</v>
      </c>
      <c r="H104" s="20">
        <f t="shared" si="14"/>
        <v>72.6516</v>
      </c>
      <c r="I104" s="14">
        <f t="shared" si="1"/>
        <v>0</v>
      </c>
      <c r="J104" s="6"/>
    </row>
    <row r="105" spans="1:10" ht="12">
      <c r="A105" s="7" t="s">
        <v>134</v>
      </c>
      <c r="B105" s="38" t="s">
        <v>19</v>
      </c>
      <c r="C105" s="20">
        <f t="shared" si="12"/>
        <v>2.26</v>
      </c>
      <c r="D105" s="1">
        <v>83</v>
      </c>
      <c r="E105" s="22">
        <v>60</v>
      </c>
      <c r="F105" s="23"/>
      <c r="G105" s="20">
        <f t="shared" si="13"/>
        <v>55.8</v>
      </c>
      <c r="H105" s="20">
        <f t="shared" si="14"/>
        <v>72.6516</v>
      </c>
      <c r="I105" s="14">
        <f t="shared" si="1"/>
        <v>0</v>
      </c>
      <c r="J105" s="6"/>
    </row>
    <row r="106" spans="1:10" ht="12">
      <c r="A106" s="7" t="s">
        <v>135</v>
      </c>
      <c r="B106" s="38" t="s">
        <v>19</v>
      </c>
      <c r="C106" s="20">
        <f t="shared" si="12"/>
        <v>1.03</v>
      </c>
      <c r="D106" s="1">
        <v>84</v>
      </c>
      <c r="E106" s="22">
        <v>27.4</v>
      </c>
      <c r="F106" s="23"/>
      <c r="G106" s="20">
        <f t="shared" si="13"/>
        <v>25.48</v>
      </c>
      <c r="H106" s="20">
        <f t="shared" si="14"/>
        <v>33.17496</v>
      </c>
      <c r="I106" s="14">
        <f t="shared" si="1"/>
        <v>0</v>
      </c>
      <c r="J106" s="6"/>
    </row>
    <row r="107" spans="1:10" ht="24">
      <c r="A107" s="7" t="s">
        <v>187</v>
      </c>
      <c r="B107" s="38" t="s">
        <v>19</v>
      </c>
      <c r="C107" s="20">
        <f t="shared" si="12"/>
        <v>2.07</v>
      </c>
      <c r="D107" s="1">
        <v>85</v>
      </c>
      <c r="E107" s="22">
        <v>55</v>
      </c>
      <c r="F107" s="23"/>
      <c r="G107" s="20">
        <f t="shared" si="13"/>
        <v>51.15</v>
      </c>
      <c r="H107" s="20">
        <f t="shared" si="14"/>
        <v>66.5973</v>
      </c>
      <c r="I107" s="14">
        <f t="shared" si="1"/>
        <v>0</v>
      </c>
      <c r="J107" s="6"/>
    </row>
    <row r="108" spans="1:10" ht="12">
      <c r="A108" s="7" t="s">
        <v>136</v>
      </c>
      <c r="B108" s="38" t="s">
        <v>19</v>
      </c>
      <c r="C108" s="20">
        <f t="shared" si="12"/>
        <v>0.94</v>
      </c>
      <c r="D108" s="1">
        <v>86</v>
      </c>
      <c r="E108" s="22">
        <v>25</v>
      </c>
      <c r="F108" s="23"/>
      <c r="G108" s="20">
        <f t="shared" si="13"/>
        <v>23.25</v>
      </c>
      <c r="H108" s="20">
        <f t="shared" si="14"/>
        <v>30.2715</v>
      </c>
      <c r="I108" s="14">
        <f t="shared" si="1"/>
        <v>0</v>
      </c>
      <c r="J108" s="6"/>
    </row>
    <row r="109" spans="1:10" ht="12">
      <c r="A109" s="7" t="s">
        <v>188</v>
      </c>
      <c r="B109" s="38" t="s">
        <v>19</v>
      </c>
      <c r="C109" s="20">
        <f t="shared" si="12"/>
        <v>0.75</v>
      </c>
      <c r="D109" s="1">
        <v>87</v>
      </c>
      <c r="E109" s="22">
        <v>20</v>
      </c>
      <c r="F109" s="23"/>
      <c r="G109" s="20">
        <f t="shared" si="13"/>
        <v>18.6</v>
      </c>
      <c r="H109" s="20">
        <f t="shared" si="14"/>
        <v>24.217200000000002</v>
      </c>
      <c r="I109" s="14">
        <f t="shared" si="1"/>
        <v>0</v>
      </c>
      <c r="J109" s="6"/>
    </row>
    <row r="110" spans="1:10" ht="12">
      <c r="A110" s="7" t="s">
        <v>137</v>
      </c>
      <c r="B110" s="38" t="s">
        <v>19</v>
      </c>
      <c r="C110" s="20">
        <f t="shared" si="12"/>
        <v>0.56</v>
      </c>
      <c r="D110" s="1">
        <v>88</v>
      </c>
      <c r="E110" s="22">
        <v>15</v>
      </c>
      <c r="F110" s="23"/>
      <c r="G110" s="20">
        <f t="shared" si="13"/>
        <v>13.95</v>
      </c>
      <c r="H110" s="20">
        <f t="shared" si="14"/>
        <v>18.1629</v>
      </c>
      <c r="I110" s="14">
        <f t="shared" si="1"/>
        <v>0</v>
      </c>
      <c r="J110" s="6"/>
    </row>
    <row r="111" spans="1:10" ht="12">
      <c r="A111" s="7" t="s">
        <v>138</v>
      </c>
      <c r="B111" s="38" t="s">
        <v>19</v>
      </c>
      <c r="C111" s="20">
        <f t="shared" si="12"/>
        <v>1.84</v>
      </c>
      <c r="D111" s="1">
        <v>89</v>
      </c>
      <c r="E111" s="22">
        <v>49</v>
      </c>
      <c r="F111" s="23"/>
      <c r="G111" s="20">
        <f t="shared" si="13"/>
        <v>45.57</v>
      </c>
      <c r="H111" s="20">
        <f t="shared" si="14"/>
        <v>59.33214</v>
      </c>
      <c r="I111" s="14">
        <f t="shared" si="1"/>
        <v>0</v>
      </c>
      <c r="J111" s="6"/>
    </row>
    <row r="112" spans="1:10" ht="12">
      <c r="A112" s="7" t="s">
        <v>139</v>
      </c>
      <c r="B112" s="38" t="s">
        <v>19</v>
      </c>
      <c r="C112" s="20">
        <f t="shared" si="12"/>
        <v>2.26</v>
      </c>
      <c r="D112" s="1">
        <v>90</v>
      </c>
      <c r="E112" s="22">
        <v>60</v>
      </c>
      <c r="F112" s="23"/>
      <c r="G112" s="20">
        <f t="shared" si="13"/>
        <v>55.8</v>
      </c>
      <c r="H112" s="20">
        <f t="shared" si="14"/>
        <v>72.6516</v>
      </c>
      <c r="I112" s="14">
        <f t="shared" si="1"/>
        <v>0</v>
      </c>
      <c r="J112" s="6"/>
    </row>
    <row r="113" spans="1:10" ht="12">
      <c r="A113" s="7" t="s">
        <v>140</v>
      </c>
      <c r="B113" s="38" t="s">
        <v>19</v>
      </c>
      <c r="C113" s="20">
        <f t="shared" si="12"/>
        <v>2.26</v>
      </c>
      <c r="D113" s="1">
        <v>91</v>
      </c>
      <c r="E113" s="22">
        <v>60</v>
      </c>
      <c r="F113" s="23"/>
      <c r="G113" s="20">
        <f t="shared" si="13"/>
        <v>55.8</v>
      </c>
      <c r="H113" s="20">
        <f t="shared" si="14"/>
        <v>72.6516</v>
      </c>
      <c r="I113" s="14">
        <f t="shared" si="1"/>
        <v>0</v>
      </c>
      <c r="J113" s="6"/>
    </row>
    <row r="114" spans="1:10" ht="24">
      <c r="A114" s="7" t="s">
        <v>141</v>
      </c>
      <c r="B114" s="38" t="s">
        <v>19</v>
      </c>
      <c r="C114" s="20">
        <f t="shared" si="12"/>
        <v>2.26</v>
      </c>
      <c r="D114" s="1">
        <v>92</v>
      </c>
      <c r="E114" s="22">
        <v>60</v>
      </c>
      <c r="F114" s="23"/>
      <c r="G114" s="20">
        <f t="shared" si="13"/>
        <v>55.8</v>
      </c>
      <c r="H114" s="20">
        <f t="shared" si="14"/>
        <v>72.6516</v>
      </c>
      <c r="I114" s="14">
        <f t="shared" si="1"/>
        <v>0</v>
      </c>
      <c r="J114" s="6"/>
    </row>
    <row r="115" spans="1:10" ht="12">
      <c r="A115" s="7" t="s">
        <v>142</v>
      </c>
      <c r="B115" s="38" t="s">
        <v>19</v>
      </c>
      <c r="C115" s="20">
        <f t="shared" si="12"/>
        <v>2.26</v>
      </c>
      <c r="D115" s="1">
        <v>93</v>
      </c>
      <c r="E115" s="22">
        <v>60</v>
      </c>
      <c r="F115" s="23"/>
      <c r="G115" s="20">
        <f t="shared" si="13"/>
        <v>55.8</v>
      </c>
      <c r="H115" s="20">
        <f t="shared" si="14"/>
        <v>72.6516</v>
      </c>
      <c r="I115" s="14">
        <f t="shared" si="1"/>
        <v>0</v>
      </c>
      <c r="J115" s="6"/>
    </row>
    <row r="116" spans="1:10" ht="12">
      <c r="A116" s="7" t="s">
        <v>143</v>
      </c>
      <c r="B116" s="38" t="s">
        <v>19</v>
      </c>
      <c r="C116" s="20">
        <f t="shared" si="12"/>
        <v>2.26</v>
      </c>
      <c r="D116" s="1">
        <v>94</v>
      </c>
      <c r="E116" s="22">
        <v>60</v>
      </c>
      <c r="F116" s="23"/>
      <c r="G116" s="20">
        <f t="shared" si="13"/>
        <v>55.8</v>
      </c>
      <c r="H116" s="20">
        <f t="shared" si="14"/>
        <v>72.6516</v>
      </c>
      <c r="I116" s="14">
        <f t="shared" si="1"/>
        <v>0</v>
      </c>
      <c r="J116" s="6"/>
    </row>
    <row r="117" spans="1:10" ht="12">
      <c r="A117" s="7" t="s">
        <v>144</v>
      </c>
      <c r="B117" s="38" t="s">
        <v>19</v>
      </c>
      <c r="C117" s="20">
        <f t="shared" si="12"/>
        <v>0.26</v>
      </c>
      <c r="D117" s="1">
        <v>95</v>
      </c>
      <c r="E117" s="22">
        <v>7</v>
      </c>
      <c r="F117" s="23"/>
      <c r="G117" s="20">
        <f t="shared" si="13"/>
        <v>6.51</v>
      </c>
      <c r="H117" s="20">
        <f t="shared" si="14"/>
        <v>8.47602</v>
      </c>
      <c r="I117" s="14">
        <f t="shared" si="1"/>
        <v>0</v>
      </c>
      <c r="J117" s="6"/>
    </row>
    <row r="118" spans="1:10" ht="24">
      <c r="A118" s="7" t="s">
        <v>145</v>
      </c>
      <c r="B118" s="38" t="s">
        <v>19</v>
      </c>
      <c r="C118" s="20">
        <f t="shared" si="12"/>
        <v>1.69</v>
      </c>
      <c r="D118" s="1">
        <v>96</v>
      </c>
      <c r="E118" s="22">
        <v>45</v>
      </c>
      <c r="F118" s="23"/>
      <c r="G118" s="20">
        <f t="shared" si="13"/>
        <v>41.85</v>
      </c>
      <c r="H118" s="20">
        <f t="shared" si="14"/>
        <v>54.4887</v>
      </c>
      <c r="I118" s="14">
        <f t="shared" si="1"/>
        <v>0</v>
      </c>
      <c r="J118" s="6"/>
    </row>
    <row r="119" spans="1:10" ht="24">
      <c r="A119" s="7" t="s">
        <v>146</v>
      </c>
      <c r="B119" s="38" t="s">
        <v>19</v>
      </c>
      <c r="C119" s="20">
        <f t="shared" si="12"/>
        <v>2.26</v>
      </c>
      <c r="D119" s="1">
        <v>97</v>
      </c>
      <c r="E119" s="22">
        <v>60</v>
      </c>
      <c r="F119" s="23"/>
      <c r="G119" s="20">
        <f t="shared" si="13"/>
        <v>55.8</v>
      </c>
      <c r="H119" s="20">
        <f t="shared" si="14"/>
        <v>72.6516</v>
      </c>
      <c r="I119" s="14">
        <f t="shared" si="1"/>
        <v>0</v>
      </c>
      <c r="J119" s="6"/>
    </row>
    <row r="120" spans="1:10" ht="17.25" customHeight="1">
      <c r="A120" s="7" t="s">
        <v>147</v>
      </c>
      <c r="B120" s="38" t="s">
        <v>19</v>
      </c>
      <c r="C120" s="20">
        <f t="shared" si="12"/>
        <v>2.26</v>
      </c>
      <c r="D120" s="1">
        <v>98</v>
      </c>
      <c r="E120" s="22">
        <v>60</v>
      </c>
      <c r="F120" s="23"/>
      <c r="G120" s="20">
        <f t="shared" si="13"/>
        <v>55.8</v>
      </c>
      <c r="H120" s="20">
        <f t="shared" si="14"/>
        <v>72.6516</v>
      </c>
      <c r="I120" s="14">
        <f t="shared" si="1"/>
        <v>0</v>
      </c>
      <c r="J120" s="6"/>
    </row>
    <row r="121" spans="1:10" s="11" customFormat="1" ht="12">
      <c r="A121" s="4" t="s">
        <v>8</v>
      </c>
      <c r="B121" s="5" t="s">
        <v>9</v>
      </c>
      <c r="C121" s="9">
        <f>SUM(C5:C120)</f>
        <v>97.99000000000004</v>
      </c>
      <c r="D121" s="12" t="s">
        <v>9</v>
      </c>
      <c r="E121" s="13">
        <f>SUM(E5:E120)</f>
        <v>2603.9</v>
      </c>
      <c r="F121" s="12" t="s">
        <v>9</v>
      </c>
      <c r="G121" s="29">
        <f>SUM(G5:G120)</f>
        <v>2421.6400000000003</v>
      </c>
      <c r="H121" s="12" t="s">
        <v>9</v>
      </c>
      <c r="I121" s="16" t="s">
        <v>9</v>
      </c>
      <c r="J121" s="8"/>
    </row>
    <row r="122" spans="1:10" s="11" customFormat="1" ht="12">
      <c r="A122" s="4" t="s">
        <v>174</v>
      </c>
      <c r="B122" s="5" t="s">
        <v>9</v>
      </c>
      <c r="C122" s="9">
        <f>C121/D120</f>
        <v>0.9998979591836739</v>
      </c>
      <c r="D122" s="12" t="s">
        <v>9</v>
      </c>
      <c r="E122" s="9">
        <f>ROUND(E121/D120,1)</f>
        <v>26.6</v>
      </c>
      <c r="F122" s="12" t="s">
        <v>9</v>
      </c>
      <c r="G122" s="30">
        <f>G121/D120</f>
        <v>24.710612244897963</v>
      </c>
      <c r="H122" s="12" t="s">
        <v>9</v>
      </c>
      <c r="I122" s="16" t="s">
        <v>9</v>
      </c>
      <c r="J122" s="8"/>
    </row>
    <row r="123" spans="1:10" s="11" customFormat="1" ht="24">
      <c r="A123" s="44" t="s">
        <v>176</v>
      </c>
      <c r="B123" s="5" t="s">
        <v>9</v>
      </c>
      <c r="C123" s="5" t="s">
        <v>9</v>
      </c>
      <c r="D123" s="12" t="s">
        <v>9</v>
      </c>
      <c r="E123" s="13">
        <f>ROUND((1879.8-433.8)/12,2)</f>
        <v>120.5</v>
      </c>
      <c r="F123" s="12" t="s">
        <v>9</v>
      </c>
      <c r="G123" s="12" t="s">
        <v>9</v>
      </c>
      <c r="H123" s="12" t="s">
        <v>9</v>
      </c>
      <c r="I123" s="16" t="s">
        <v>9</v>
      </c>
      <c r="J123" s="8"/>
    </row>
    <row r="124" spans="1:10" s="11" customFormat="1" ht="12">
      <c r="A124" s="4" t="s">
        <v>175</v>
      </c>
      <c r="B124" s="5" t="s">
        <v>9</v>
      </c>
      <c r="C124" s="5" t="s">
        <v>9</v>
      </c>
      <c r="D124" s="12" t="s">
        <v>9</v>
      </c>
      <c r="E124" s="13">
        <f>ROUND(E123*60/E122,2)</f>
        <v>271.8</v>
      </c>
      <c r="F124" s="12" t="s">
        <v>9</v>
      </c>
      <c r="G124" s="12" t="s">
        <v>9</v>
      </c>
      <c r="H124" s="12" t="s">
        <v>9</v>
      </c>
      <c r="I124" s="16" t="s">
        <v>9</v>
      </c>
      <c r="J124" s="8"/>
    </row>
    <row r="125" spans="1:10" s="11" customFormat="1" ht="36">
      <c r="A125" s="19" t="s">
        <v>182</v>
      </c>
      <c r="B125" s="5" t="s">
        <v>9</v>
      </c>
      <c r="C125" s="5" t="s">
        <v>9</v>
      </c>
      <c r="D125" s="12" t="s">
        <v>9</v>
      </c>
      <c r="E125" s="13">
        <f>ROUND(6723.85/E123/60,2)</f>
        <v>0.93</v>
      </c>
      <c r="F125" s="12" t="s">
        <v>9</v>
      </c>
      <c r="G125" s="12" t="s">
        <v>9</v>
      </c>
      <c r="H125" s="12" t="s">
        <v>9</v>
      </c>
      <c r="I125" s="16" t="s">
        <v>9</v>
      </c>
      <c r="J125" s="8"/>
    </row>
    <row r="126" ht="12">
      <c r="J126" s="6"/>
    </row>
    <row r="127" ht="12">
      <c r="J127" s="6"/>
    </row>
    <row r="128" ht="12">
      <c r="J128" s="6"/>
    </row>
    <row r="129" ht="12">
      <c r="J129" s="6"/>
    </row>
  </sheetData>
  <sheetProtection/>
  <mergeCells count="1">
    <mergeCell ref="A1:I1"/>
  </mergeCells>
  <printOptions/>
  <pageMargins left="0.7086614173228347" right="0.11811023622047245" top="0.5511811023622047" bottom="0.5511811023622047" header="0.31496062992125984" footer="0.31496062992125984"/>
  <pageSetup fitToHeight="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User1</cp:lastModifiedBy>
  <cp:lastPrinted>2020-01-31T06:34:13Z</cp:lastPrinted>
  <dcterms:created xsi:type="dcterms:W3CDTF">2001-04-02T02:41:19Z</dcterms:created>
  <dcterms:modified xsi:type="dcterms:W3CDTF">2020-01-31T07:10:42Z</dcterms:modified>
  <cp:category/>
  <cp:version/>
  <cp:contentType/>
  <cp:contentStatus/>
</cp:coreProperties>
</file>